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1.3" sheetId="1" r:id="rId1"/>
    <sheet name="Execução Laboratorial - 1" sheetId="9" r:id="rId2"/>
    <sheet name="Execução Laboratorial - 2" sheetId="8" r:id="rId3"/>
    <sheet name="Análise e Discussão - Final" sheetId="7" r:id="rId4"/>
  </sheets>
  <definedNames>
    <definedName name="_xlnm.Print_Area" localSheetId="0">'AL 1.3'!$A$1:$R$25</definedName>
  </definedNames>
  <calcPr calcId="145621"/>
</workbook>
</file>

<file path=xl/calcChain.xml><?xml version="1.0" encoding="utf-8"?>
<calcChain xmlns="http://schemas.openxmlformats.org/spreadsheetml/2006/main">
  <c r="K17" i="7" l="1"/>
  <c r="H17" i="8" l="1"/>
  <c r="H20" i="8"/>
  <c r="H23" i="8"/>
  <c r="H26" i="8"/>
  <c r="H29" i="8"/>
  <c r="H32" i="8"/>
  <c r="H35" i="8"/>
  <c r="H38" i="8"/>
  <c r="H41" i="8"/>
  <c r="H44" i="8"/>
  <c r="H47" i="8"/>
  <c r="H50" i="8"/>
  <c r="H53" i="8"/>
  <c r="H56" i="8"/>
  <c r="H14" i="8"/>
  <c r="G17" i="8"/>
  <c r="G20" i="8"/>
  <c r="G23" i="8"/>
  <c r="G26" i="8"/>
  <c r="G29" i="8"/>
  <c r="G32" i="8"/>
  <c r="G35" i="8"/>
  <c r="G38" i="8"/>
  <c r="G41" i="8"/>
  <c r="G44" i="8"/>
  <c r="G47" i="8"/>
  <c r="G50" i="8"/>
  <c r="G53" i="8"/>
  <c r="G56" i="8"/>
  <c r="G14" i="8"/>
  <c r="F14" i="8" l="1"/>
  <c r="L14" i="8" s="1"/>
  <c r="F17" i="8"/>
  <c r="L15" i="8" s="1"/>
  <c r="F20" i="8"/>
  <c r="L16" i="8" s="1"/>
  <c r="F23" i="8"/>
  <c r="L17" i="8" s="1"/>
  <c r="F26" i="8"/>
  <c r="L18" i="8" s="1"/>
  <c r="F29" i="8"/>
  <c r="L19" i="8" s="1"/>
  <c r="F32" i="8"/>
  <c r="L20" i="8" s="1"/>
  <c r="F35" i="8"/>
  <c r="L21" i="8" s="1"/>
  <c r="F38" i="8"/>
  <c r="L22" i="8" s="1"/>
  <c r="F41" i="8"/>
  <c r="L23" i="8" s="1"/>
  <c r="F44" i="8"/>
  <c r="L24" i="8" s="1"/>
  <c r="F47" i="8"/>
  <c r="L25" i="8" s="1"/>
  <c r="F50" i="8"/>
  <c r="L26" i="8" s="1"/>
  <c r="F53" i="8"/>
  <c r="L27" i="8" s="1"/>
  <c r="F56" i="8"/>
  <c r="L28" i="8" s="1"/>
  <c r="E17" i="8"/>
  <c r="E20" i="8"/>
  <c r="E23" i="8"/>
  <c r="E26" i="8"/>
  <c r="E29" i="8"/>
  <c r="E32" i="8"/>
  <c r="E35" i="8"/>
  <c r="E38" i="8"/>
  <c r="E41" i="8"/>
  <c r="E44" i="8"/>
  <c r="E47" i="8"/>
  <c r="E50" i="8"/>
  <c r="E53" i="8"/>
  <c r="E56" i="8"/>
  <c r="E14" i="8"/>
  <c r="M20" i="8" l="1"/>
  <c r="M16" i="8"/>
  <c r="M15" i="8" l="1"/>
  <c r="M17" i="8"/>
  <c r="M19" i="8"/>
  <c r="M21" i="8"/>
  <c r="M23" i="8"/>
  <c r="M25" i="8"/>
  <c r="M14" i="8"/>
  <c r="M18" i="8"/>
  <c r="M22" i="8"/>
  <c r="M26" i="8"/>
  <c r="M27" i="8"/>
  <c r="M24" i="8"/>
  <c r="M28" i="8"/>
</calcChain>
</file>

<file path=xl/sharedStrings.xml><?xml version="1.0" encoding="utf-8"?>
<sst xmlns="http://schemas.openxmlformats.org/spreadsheetml/2006/main" count="66" uniqueCount="54">
  <si>
    <t>Atividade Laboratorial</t>
  </si>
  <si>
    <t>Execução Laboratorial</t>
  </si>
  <si>
    <t>Aparelhos de medida</t>
  </si>
  <si>
    <t>Balança</t>
  </si>
  <si>
    <t>Craveira*</t>
  </si>
  <si>
    <t>Cronómetro</t>
  </si>
  <si>
    <t>Grandeza física</t>
  </si>
  <si>
    <t>massa</t>
  </si>
  <si>
    <t>Menor divisão de leitura/unidade</t>
  </si>
  <si>
    <t>Digital/Analógico</t>
  </si>
  <si>
    <t>Digital</t>
  </si>
  <si>
    <t>Analógico</t>
  </si>
  <si>
    <t>Incerteza absoluta de leitura/unidade</t>
  </si>
  <si>
    <t xml:space="preserve">Tabela 1. Caracterização de cada instrumento de medida </t>
  </si>
  <si>
    <t>*NOTA: A craveira analógica é uma exceção aos instrumentos analógicos; a incerteza absoluta de leitura coincide com a menor divisão do nónio.</t>
  </si>
  <si>
    <t>0,0001 g</t>
  </si>
  <si>
    <t>coluna a ocultar</t>
  </si>
  <si>
    <t>auxiliar gráfico discussão final</t>
  </si>
  <si>
    <t>Medições diretas</t>
  </si>
  <si>
    <t>Medições indiretas</t>
  </si>
  <si>
    <t>Tempo médio de passagem</t>
  </si>
  <si>
    <t xml:space="preserve">   </t>
  </si>
  <si>
    <t>Análise e discussão</t>
  </si>
  <si>
    <t>largura</t>
  </si>
  <si>
    <t>Distância percorrida</t>
  </si>
  <si>
    <t>Δt/s</t>
  </si>
  <si>
    <r>
      <rPr>
        <sz val="11"/>
        <color theme="1"/>
        <rFont val="Arial"/>
        <family val="2"/>
      </rPr>
      <t>v</t>
    </r>
    <r>
      <rPr>
        <sz val="11"/>
        <color theme="1"/>
        <rFont val="Calibri"/>
        <family val="2"/>
      </rPr>
      <t>/ms</t>
    </r>
    <r>
      <rPr>
        <vertAlign val="superscript"/>
        <sz val="11"/>
        <color theme="1"/>
        <rFont val="Calibri"/>
        <family val="2"/>
      </rPr>
      <t>-1</t>
    </r>
  </si>
  <si>
    <t>Ensaio</t>
  </si>
  <si>
    <t>Tempo de passagem</t>
  </si>
  <si>
    <t>Velocidade</t>
  </si>
  <si>
    <t>t</t>
  </si>
  <si>
    <t>v</t>
  </si>
  <si>
    <t>AL 1.3 Movimento uniformemente retardado: velocidade e deslocamento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</si>
  <si>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Relacionar a velocidade e o deslocamento num movimento uniformemente retardado e determinar a aceleração e a resultante das forças de atrito.</t>
    </r>
  </si>
  <si>
    <t>comprimento</t>
  </si>
  <si>
    <t>tempo</t>
  </si>
  <si>
    <t>1 mm</t>
  </si>
  <si>
    <t>0,05 mm</t>
  </si>
  <si>
    <r>
      <t xml:space="preserve">1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s</t>
    </r>
  </si>
  <si>
    <t>0,5 mm</t>
  </si>
  <si>
    <t>Fita métrica/Régua</t>
  </si>
  <si>
    <t>Tabela 2. Registo das medições diretas e indiretas que permitem estabelecer a relação entre a velocidade inicial e a distância de travagem.</t>
  </si>
  <si>
    <t>Δx/m</t>
  </si>
  <si>
    <t>Distância média percorrida</t>
  </si>
  <si>
    <r>
      <t>Velocidade</t>
    </r>
    <r>
      <rPr>
        <vertAlign val="superscript"/>
        <sz val="11"/>
        <color theme="1"/>
        <rFont val="Calibri"/>
        <family val="2"/>
      </rPr>
      <t>2</t>
    </r>
  </si>
  <si>
    <r>
      <t>(</t>
    </r>
    <r>
      <rPr>
        <sz val="11"/>
        <color theme="1"/>
        <rFont val="Arial"/>
        <family val="2"/>
      </rPr>
      <t>v</t>
    </r>
    <r>
      <rPr>
        <sz val="11"/>
        <color theme="1"/>
        <rFont val="Calibri"/>
        <family val="2"/>
      </rPr>
      <t>/ms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  <r>
      <rPr>
        <vertAlign val="superscript"/>
        <sz val="11"/>
        <color theme="1"/>
        <rFont val="Calibri"/>
        <family val="2"/>
      </rPr>
      <t>2</t>
    </r>
  </si>
  <si>
    <t>Largura do objeto marcador:</t>
  </si>
  <si>
    <t>Massa do corpo:</t>
  </si>
  <si>
    <t>m</t>
  </si>
  <si>
    <t>kg</t>
  </si>
  <si>
    <t>Gráfico 1. Gráfico quadrado da velocidade inicial em função da distância percorrida</t>
  </si>
  <si>
    <t>declive =</t>
  </si>
  <si>
    <r>
      <t>F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</t>
    </r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</si>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</sst>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0.00000"/>
    <numFmt numFmtId="166" formatCode="0.0000"/>
    <numFmt numFmtId="167" formatCode="0.000E+00"/>
    <numFmt numFmtId="168" formatCode="0.000"/>
    <numFmt numFmtId="169" formatCode="0E+00"/>
    <numFmt numFmtId="170" formatCode="0.00000E+00"/>
  </numFmts>
  <fonts count="24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3"/>
      <name val="Calibri"/>
      <family val="2"/>
    </font>
    <font>
      <sz val="11"/>
      <color theme="1"/>
      <name val="Arial"/>
      <family val="2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7" fillId="0" borderId="0" xfId="0" applyFont="1"/>
    <xf numFmtId="0" fontId="9" fillId="0" borderId="0" xfId="0" applyFont="1"/>
    <xf numFmtId="0" fontId="6" fillId="0" borderId="0" xfId="0" applyFont="1" applyFill="1" applyBorder="1"/>
    <xf numFmtId="0" fontId="0" fillId="0" borderId="0" xfId="0" applyFill="1" applyBorder="1"/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8" fillId="0" borderId="0" xfId="0" applyFont="1"/>
    <xf numFmtId="0" fontId="17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 applyProtection="1">
      <alignment horizontal="center" vertical="center"/>
      <protection locked="0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horizontal="center" vertical="center"/>
    </xf>
    <xf numFmtId="167" fontId="16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0" fontId="16" fillId="5" borderId="7" xfId="0" applyFont="1" applyFill="1" applyBorder="1" applyAlignment="1" applyProtection="1">
      <alignment horizontal="center" vertical="center" wrapText="1"/>
      <protection locked="0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19" fillId="0" borderId="0" xfId="0" applyFont="1"/>
    <xf numFmtId="0" fontId="0" fillId="0" borderId="0" xfId="0" applyAlignment="1">
      <alignment vertical="top" wrapText="1"/>
    </xf>
    <xf numFmtId="167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9" borderId="8" xfId="0" applyFill="1" applyBorder="1" applyAlignment="1" applyProtection="1">
      <alignment horizontal="center" vertical="center" wrapText="1"/>
      <protection locked="0"/>
    </xf>
    <xf numFmtId="164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166" fontId="16" fillId="3" borderId="4" xfId="0" applyNumberFormat="1" applyFont="1" applyFill="1" applyBorder="1" applyAlignment="1" applyProtection="1">
      <alignment horizontal="center" vertical="center" wrapText="1"/>
      <protection locked="0"/>
    </xf>
    <xf numFmtId="168" fontId="16" fillId="0" borderId="0" xfId="0" applyNumberFormat="1" applyFont="1" applyFill="1" applyBorder="1" applyAlignment="1">
      <alignment vertical="center"/>
    </xf>
    <xf numFmtId="166" fontId="16" fillId="0" borderId="0" xfId="0" applyNumberFormat="1" applyFont="1" applyFill="1" applyBorder="1" applyAlignment="1">
      <alignment vertical="center"/>
    </xf>
    <xf numFmtId="1" fontId="16" fillId="0" borderId="0" xfId="0" applyNumberFormat="1" applyFont="1" applyFill="1" applyBorder="1" applyAlignment="1">
      <alignment vertical="center"/>
    </xf>
    <xf numFmtId="170" fontId="16" fillId="3" borderId="4" xfId="0" applyNumberFormat="1" applyFont="1" applyFill="1" applyBorder="1" applyAlignment="1" applyProtection="1">
      <alignment horizontal="right" vertical="center"/>
      <protection locked="0"/>
    </xf>
    <xf numFmtId="169" fontId="16" fillId="3" borderId="4" xfId="0" applyNumberFormat="1" applyFont="1" applyFill="1" applyBorder="1" applyAlignment="1" applyProtection="1">
      <alignment horizontal="right" vertical="center" wrapText="1"/>
      <protection locked="0"/>
    </xf>
    <xf numFmtId="11" fontId="0" fillId="3" borderId="4" xfId="0" applyNumberFormat="1" applyFill="1" applyBorder="1" applyAlignment="1" applyProtection="1">
      <alignment horizontal="right" vertical="center"/>
      <protection locked="0"/>
    </xf>
    <xf numFmtId="169" fontId="0" fillId="3" borderId="4" xfId="0" applyNumberFormat="1" applyFill="1" applyBorder="1" applyAlignment="1" applyProtection="1">
      <alignment horizontal="right" vertical="center"/>
      <protection locked="0"/>
    </xf>
    <xf numFmtId="49" fontId="16" fillId="12" borderId="0" xfId="1" applyNumberFormat="1" applyFont="1" applyFill="1" applyBorder="1" applyAlignment="1" applyProtection="1">
      <alignment horizontal="left" vertical="center" indent="1"/>
      <protection locked="0"/>
    </xf>
    <xf numFmtId="0" fontId="0" fillId="11" borderId="0" xfId="0" applyFill="1" applyAlignment="1">
      <alignment horizontal="left" indent="1"/>
    </xf>
    <xf numFmtId="0" fontId="0" fillId="0" borderId="0" xfId="0" applyAlignment="1">
      <alignment horizontal="right" vertical="center"/>
    </xf>
    <xf numFmtId="0" fontId="23" fillId="0" borderId="0" xfId="0" applyFont="1" applyFill="1"/>
    <xf numFmtId="0" fontId="0" fillId="0" borderId="0" xfId="0" applyFill="1" applyBorder="1" applyAlignment="1">
      <alignment horizontal="right" vertical="center"/>
    </xf>
    <xf numFmtId="164" fontId="0" fillId="0" borderId="0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0" xfId="0" applyAlignment="1"/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8" fontId="16" fillId="7" borderId="6" xfId="0" applyNumberFormat="1" applyFont="1" applyFill="1" applyBorder="1" applyAlignment="1" applyProtection="1">
      <alignment horizontal="center" vertical="center"/>
      <protection locked="0"/>
    </xf>
    <xf numFmtId="168" fontId="16" fillId="7" borderId="7" xfId="0" applyNumberFormat="1" applyFont="1" applyFill="1" applyBorder="1" applyAlignment="1" applyProtection="1">
      <alignment horizontal="center" vertical="center"/>
      <protection locked="0"/>
    </xf>
    <xf numFmtId="168" fontId="16" fillId="7" borderId="8" xfId="0" applyNumberFormat="1" applyFont="1" applyFill="1" applyBorder="1" applyAlignment="1" applyProtection="1">
      <alignment horizontal="center" vertical="center"/>
      <protection locked="0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0" fontId="16" fillId="4" borderId="8" xfId="0" applyFont="1" applyFill="1" applyBorder="1" applyAlignment="1" applyProtection="1">
      <alignment horizontal="center" vertical="center"/>
      <protection locked="0"/>
    </xf>
    <xf numFmtId="0" fontId="0" fillId="11" borderId="0" xfId="0" applyFill="1" applyBorder="1" applyAlignment="1">
      <alignment horizontal="right" vertical="center" indent="1"/>
    </xf>
    <xf numFmtId="0" fontId="0" fillId="12" borderId="0" xfId="0" applyFill="1" applyBorder="1" applyAlignment="1">
      <alignment horizontal="right" vertical="center" inden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167" fontId="16" fillId="7" borderId="6" xfId="0" applyNumberFormat="1" applyFont="1" applyFill="1" applyBorder="1" applyAlignment="1" applyProtection="1">
      <alignment horizontal="center" vertical="center"/>
      <protection locked="0"/>
    </xf>
    <xf numFmtId="167" fontId="16" fillId="7" borderId="7" xfId="0" applyNumberFormat="1" applyFont="1" applyFill="1" applyBorder="1" applyAlignment="1" applyProtection="1">
      <alignment horizontal="center" vertical="center"/>
      <protection locked="0"/>
    </xf>
    <xf numFmtId="167" fontId="16" fillId="7" borderId="8" xfId="0" applyNumberFormat="1" applyFont="1" applyFill="1" applyBorder="1" applyAlignment="1" applyProtection="1">
      <alignment horizontal="center" vertical="center"/>
      <protection locked="0"/>
    </xf>
    <xf numFmtId="166" fontId="16" fillId="7" borderId="6" xfId="0" applyNumberFormat="1" applyFont="1" applyFill="1" applyBorder="1" applyAlignment="1" applyProtection="1">
      <alignment horizontal="center" vertical="center"/>
      <protection locked="0"/>
    </xf>
    <xf numFmtId="166" fontId="16" fillId="7" borderId="7" xfId="0" applyNumberFormat="1" applyFont="1" applyFill="1" applyBorder="1" applyAlignment="1" applyProtection="1">
      <alignment horizontal="center" vertical="center"/>
      <protection locked="0"/>
    </xf>
    <xf numFmtId="166" fontId="16" fillId="7" borderId="8" xfId="0" applyNumberFormat="1" applyFont="1" applyFill="1" applyBorder="1" applyAlignment="1" applyProtection="1">
      <alignment horizontal="center" vertical="center"/>
      <protection locked="0"/>
    </xf>
    <xf numFmtId="0" fontId="0" fillId="10" borderId="6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9" borderId="6" xfId="0" applyFill="1" applyBorder="1" applyAlignment="1" applyProtection="1">
      <alignment horizontal="center" wrapText="1"/>
      <protection locked="0"/>
    </xf>
    <xf numFmtId="0" fontId="0" fillId="9" borderId="7" xfId="0" applyFill="1" applyBorder="1" applyAlignment="1" applyProtection="1">
      <alignment horizontal="center" wrapText="1"/>
      <protection locked="0"/>
    </xf>
    <xf numFmtId="0" fontId="16" fillId="4" borderId="5" xfId="0" applyFon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>
      <alignment horizontal="right" vertical="center"/>
    </xf>
    <xf numFmtId="11" fontId="0" fillId="8" borderId="2" xfId="0" applyNumberFormat="1" applyFill="1" applyBorder="1" applyAlignment="1" applyProtection="1">
      <alignment horizontal="right" vertical="center"/>
      <protection locked="0"/>
    </xf>
    <xf numFmtId="0" fontId="0" fillId="8" borderId="3" xfId="0" applyFill="1" applyBorder="1" applyAlignment="1">
      <alignment horizontal="left" vertical="center" indent="1"/>
    </xf>
    <xf numFmtId="0" fontId="0" fillId="8" borderId="4" xfId="0" applyFill="1" applyBorder="1" applyAlignment="1">
      <alignment horizontal="right" vertical="center"/>
    </xf>
    <xf numFmtId="0" fontId="23" fillId="8" borderId="4" xfId="0" applyFont="1" applyFill="1" applyBorder="1"/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PT" sz="1600" b="0"/>
              <a:t>v</a:t>
            </a:r>
            <a:r>
              <a:rPr lang="pt-PT" sz="1600" b="0" baseline="-25000"/>
              <a:t>0</a:t>
            </a:r>
            <a:r>
              <a:rPr lang="pt-PT" sz="1600" b="0" baseline="30000"/>
              <a:t>2</a:t>
            </a:r>
            <a:r>
              <a:rPr lang="pt-PT" sz="1600" b="0"/>
              <a:t> = f(</a:t>
            </a:r>
            <a:r>
              <a:rPr lang="el-GR" sz="1600" b="0"/>
              <a:t>Δ</a:t>
            </a:r>
            <a:r>
              <a:rPr lang="pt-PT" sz="1600" b="0"/>
              <a:t>x)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v2 vs x</c:v>
          </c:tx>
          <c:spPr>
            <a:ln w="28575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8.5565017941634236E-2"/>
                  <c:y val="-0.11295058991412481"/>
                </c:manualLayout>
              </c:layout>
              <c:numFmt formatCode="General" sourceLinked="0"/>
            </c:trendlineLbl>
          </c:trendline>
          <c:xVal>
            <c:numRef>
              <c:f>'Execução Laboratorial - 2'!$F$14:$F$43</c:f>
              <c:numCache>
                <c:formatCode>0.0000</c:formatCode>
                <c:ptCount val="30"/>
                <c:pt idx="0">
                  <c:v>6.1666666666666668E-2</c:v>
                </c:pt>
                <c:pt idx="3">
                  <c:v>8.5833333333333317E-2</c:v>
                </c:pt>
                <c:pt idx="6">
                  <c:v>0.13100000000000001</c:v>
                </c:pt>
                <c:pt idx="9">
                  <c:v>0.15233333333333332</c:v>
                </c:pt>
                <c:pt idx="12">
                  <c:v>0.19299999999999998</c:v>
                </c:pt>
                <c:pt idx="15">
                  <c:v>0.217</c:v>
                </c:pt>
                <c:pt idx="18">
                  <c:v>0.24633333333333332</c:v>
                </c:pt>
                <c:pt idx="21">
                  <c:v>0.26966666666666667</c:v>
                </c:pt>
                <c:pt idx="24">
                  <c:v>0.31</c:v>
                </c:pt>
                <c:pt idx="27">
                  <c:v>0.36266666666666669</c:v>
                </c:pt>
              </c:numCache>
            </c:numRef>
          </c:xVal>
          <c:yVal>
            <c:numRef>
              <c:f>'Execução Laboratorial - 2'!$H$14:$H$43</c:f>
              <c:numCache>
                <c:formatCode>0.000</c:formatCode>
                <c:ptCount val="30"/>
                <c:pt idx="0">
                  <c:v>0.24603772957247635</c:v>
                </c:pt>
                <c:pt idx="3">
                  <c:v>0.34990691325302503</c:v>
                </c:pt>
                <c:pt idx="6">
                  <c:v>0.51146979424429462</c:v>
                </c:pt>
                <c:pt idx="9">
                  <c:v>0.60055293148623112</c:v>
                </c:pt>
                <c:pt idx="12">
                  <c:v>0.75125801660751657</c:v>
                </c:pt>
                <c:pt idx="15">
                  <c:v>0.83533273626966942</c:v>
                </c:pt>
                <c:pt idx="18">
                  <c:v>0.96672101156861723</c:v>
                </c:pt>
                <c:pt idx="21">
                  <c:v>1.0893014984373321</c:v>
                </c:pt>
                <c:pt idx="24">
                  <c:v>1.2197057349869782</c:v>
                </c:pt>
                <c:pt idx="27">
                  <c:v>1.4469369630658093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723328"/>
        <c:axId val="184741888"/>
      </c:scatterChart>
      <c:valAx>
        <c:axId val="184723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 sz="1000" b="0" i="0" u="none" strike="noStrike" baseline="0" smtClean="0"/>
                  <a:t>distância de travagem (</a:t>
                </a:r>
                <a:r>
                  <a:rPr lang="el-GR" sz="1000" b="0" i="0" u="none" strike="noStrike" baseline="0" smtClean="0"/>
                  <a:t>Δ</a:t>
                </a:r>
                <a:r>
                  <a:rPr lang="pt-PT" sz="1000" b="0" i="1" u="none" strike="noStrike" baseline="0" smtClean="0"/>
                  <a:t>x</a:t>
                </a:r>
                <a:r>
                  <a:rPr lang="pt-PT" sz="1000" b="0" i="0" u="none" strike="noStrike" baseline="0" smtClean="0"/>
                  <a:t>)/m</a:t>
                </a:r>
                <a:endParaRPr lang="pt-PT"/>
              </a:p>
            </c:rich>
          </c:tx>
          <c:layout/>
          <c:overlay val="0"/>
        </c:title>
        <c:numFmt formatCode="0.0000" sourceLinked="1"/>
        <c:majorTickMark val="out"/>
        <c:minorTickMark val="none"/>
        <c:tickLblPos val="nextTo"/>
        <c:crossAx val="184741888"/>
        <c:crosses val="autoZero"/>
        <c:crossBetween val="midCat"/>
      </c:valAx>
      <c:valAx>
        <c:axId val="1847418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PT"/>
                  <a:t>v</a:t>
                </a:r>
                <a:r>
                  <a:rPr lang="pt-PT" baseline="-25000"/>
                  <a:t>0</a:t>
                </a:r>
                <a:r>
                  <a:rPr lang="pt-PT" baseline="30000"/>
                  <a:t>2</a:t>
                </a:r>
                <a:r>
                  <a:rPr lang="pt-PT"/>
                  <a:t>/(ms</a:t>
                </a:r>
                <a:r>
                  <a:rPr lang="pt-PT" baseline="30000"/>
                  <a:t>-1</a:t>
                </a:r>
                <a:r>
                  <a:rPr lang="pt-PT" baseline="0"/>
                  <a:t>)</a:t>
                </a:r>
                <a:r>
                  <a:rPr lang="pt-PT" baseline="30000"/>
                  <a:t>2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18472332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174145</xdr:colOff>
      <xdr:row>20</xdr:row>
      <xdr:rowOff>28575</xdr:rowOff>
    </xdr:from>
    <xdr:to>
      <xdr:col>16</xdr:col>
      <xdr:colOff>222101</xdr:colOff>
      <xdr:row>21</xdr:row>
      <xdr:rowOff>130039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9245" y="5381625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104776</xdr:colOff>
      <xdr:row>21</xdr:row>
      <xdr:rowOff>47625</xdr:rowOff>
    </xdr:from>
    <xdr:to>
      <xdr:col>17</xdr:col>
      <xdr:colOff>447676</xdr:colOff>
      <xdr:row>23</xdr:row>
      <xdr:rowOff>133350</xdr:rowOff>
    </xdr:to>
    <xdr:sp macro="" textlink="">
      <xdr:nvSpPr>
        <xdr:cNvPr id="13" name="CaixaDeTexto 12"/>
        <xdr:cNvSpPr txBox="1"/>
      </xdr:nvSpPr>
      <xdr:spPr>
        <a:xfrm>
          <a:off x="6619876" y="5591175"/>
          <a:ext cx="19431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5</xdr:col>
      <xdr:colOff>47626</xdr:colOff>
      <xdr:row>6</xdr:row>
      <xdr:rowOff>133350</xdr:rowOff>
    </xdr:from>
    <xdr:to>
      <xdr:col>13</xdr:col>
      <xdr:colOff>504826</xdr:colOff>
      <xdr:row>19</xdr:row>
      <xdr:rowOff>23016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6" y="2447925"/>
          <a:ext cx="4648200" cy="2737641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2" name="TextBox 2"/>
        <xdr:cNvSpPr txBox="1"/>
      </xdr:nvSpPr>
      <xdr:spPr>
        <a:xfrm>
          <a:off x="2200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11</xdr:col>
      <xdr:colOff>38100</xdr:colOff>
      <xdr:row>13</xdr:row>
      <xdr:rowOff>66675</xdr:rowOff>
    </xdr:from>
    <xdr:to>
      <xdr:col>11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15</xdr:col>
      <xdr:colOff>38100</xdr:colOff>
      <xdr:row>13</xdr:row>
      <xdr:rowOff>66675</xdr:rowOff>
    </xdr:from>
    <xdr:to>
      <xdr:col>15</xdr:col>
      <xdr:colOff>190500</xdr:colOff>
      <xdr:row>13</xdr:row>
      <xdr:rowOff>371475</xdr:rowOff>
    </xdr:to>
    <xdr:sp macro="" textlink="">
      <xdr:nvSpPr>
        <xdr:cNvPr id="4" name="TextBox 4"/>
        <xdr:cNvSpPr txBox="1"/>
      </xdr:nvSpPr>
      <xdr:spPr>
        <a:xfrm>
          <a:off x="4867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19</xdr:col>
      <xdr:colOff>38100</xdr:colOff>
      <xdr:row>13</xdr:row>
      <xdr:rowOff>66675</xdr:rowOff>
    </xdr:from>
    <xdr:to>
      <xdr:col>19</xdr:col>
      <xdr:colOff>190500</xdr:colOff>
      <xdr:row>13</xdr:row>
      <xdr:rowOff>371475</xdr:rowOff>
    </xdr:to>
    <xdr:sp macro="" textlink="">
      <xdr:nvSpPr>
        <xdr:cNvPr id="5" name="TextBox 5"/>
        <xdr:cNvSpPr txBox="1"/>
      </xdr:nvSpPr>
      <xdr:spPr>
        <a:xfrm>
          <a:off x="6200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19</xdr:col>
      <xdr:colOff>78895</xdr:colOff>
      <xdr:row>26</xdr:row>
      <xdr:rowOff>0</xdr:rowOff>
    </xdr:from>
    <xdr:to>
      <xdr:col>22</xdr:col>
      <xdr:colOff>117326</xdr:colOff>
      <xdr:row>27</xdr:row>
      <xdr:rowOff>91939</xdr:rowOff>
    </xdr:to>
    <xdr:pic>
      <xdr:nvPicPr>
        <xdr:cNvPr id="6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1570" y="5457825"/>
          <a:ext cx="1038556" cy="291964"/>
        </a:xfrm>
        <a:prstGeom prst="rect">
          <a:avLst/>
        </a:prstGeom>
      </xdr:spPr>
    </xdr:pic>
    <xdr:clientData/>
  </xdr:twoCellAnchor>
  <xdr:twoCellAnchor>
    <xdr:from>
      <xdr:col>19</xdr:col>
      <xdr:colOff>19050</xdr:colOff>
      <xdr:row>26</xdr:row>
      <xdr:rowOff>161925</xdr:rowOff>
    </xdr:from>
    <xdr:to>
      <xdr:col>23</xdr:col>
      <xdr:colOff>476250</xdr:colOff>
      <xdr:row>29</xdr:row>
      <xdr:rowOff>47625</xdr:rowOff>
    </xdr:to>
    <xdr:sp macro="" textlink="">
      <xdr:nvSpPr>
        <xdr:cNvPr id="8" name="CaixaDeTexto 7"/>
        <xdr:cNvSpPr txBox="1"/>
      </xdr:nvSpPr>
      <xdr:spPr>
        <a:xfrm>
          <a:off x="6181725" y="5619750"/>
          <a:ext cx="17907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6</xdr:row>
      <xdr:rowOff>9525</xdr:rowOff>
    </xdr:from>
    <xdr:to>
      <xdr:col>7</xdr:col>
      <xdr:colOff>171450</xdr:colOff>
      <xdr:row>7</xdr:row>
      <xdr:rowOff>47625</xdr:rowOff>
    </xdr:to>
    <xdr:sp macro="" textlink="">
      <xdr:nvSpPr>
        <xdr:cNvPr id="3" name="TextBox 14"/>
        <xdr:cNvSpPr txBox="1"/>
      </xdr:nvSpPr>
      <xdr:spPr>
        <a:xfrm>
          <a:off x="5695950" y="10668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2</xdr:col>
      <xdr:colOff>9525</xdr:colOff>
      <xdr:row>11</xdr:row>
      <xdr:rowOff>257175</xdr:rowOff>
    </xdr:from>
    <xdr:to>
      <xdr:col>2</xdr:col>
      <xdr:colOff>161925</xdr:colOff>
      <xdr:row>13</xdr:row>
      <xdr:rowOff>66675</xdr:rowOff>
    </xdr:to>
    <xdr:sp macro="" textlink="">
      <xdr:nvSpPr>
        <xdr:cNvPr id="4" name="TextBox 15"/>
        <xdr:cNvSpPr txBox="1"/>
      </xdr:nvSpPr>
      <xdr:spPr>
        <a:xfrm>
          <a:off x="2486025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3</xdr:col>
      <xdr:colOff>9525</xdr:colOff>
      <xdr:row>11</xdr:row>
      <xdr:rowOff>266700</xdr:rowOff>
    </xdr:from>
    <xdr:to>
      <xdr:col>3</xdr:col>
      <xdr:colOff>161925</xdr:colOff>
      <xdr:row>13</xdr:row>
      <xdr:rowOff>76200</xdr:rowOff>
    </xdr:to>
    <xdr:sp macro="" textlink="">
      <xdr:nvSpPr>
        <xdr:cNvPr id="5" name="TextBox 16"/>
        <xdr:cNvSpPr txBox="1"/>
      </xdr:nvSpPr>
      <xdr:spPr>
        <a:xfrm>
          <a:off x="329565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8</xdr:col>
      <xdr:colOff>364645</xdr:colOff>
      <xdr:row>57</xdr:row>
      <xdr:rowOff>171450</xdr:rowOff>
    </xdr:from>
    <xdr:to>
      <xdr:col>13</xdr:col>
      <xdr:colOff>545951</xdr:colOff>
      <xdr:row>59</xdr:row>
      <xdr:rowOff>196714</xdr:rowOff>
    </xdr:to>
    <xdr:pic>
      <xdr:nvPicPr>
        <xdr:cNvPr id="6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6770" y="11668125"/>
          <a:ext cx="1038556" cy="291964"/>
        </a:xfrm>
        <a:prstGeom prst="rect">
          <a:avLst/>
        </a:prstGeom>
      </xdr:spPr>
    </xdr:pic>
    <xdr:clientData/>
  </xdr:twoCellAnchor>
  <xdr:oneCellAnchor>
    <xdr:from>
      <xdr:col>4</xdr:col>
      <xdr:colOff>114300</xdr:colOff>
      <xdr:row>11</xdr:row>
      <xdr:rowOff>219075</xdr:rowOff>
    </xdr:from>
    <xdr:ext cx="8946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4"/>
            <xdr:cNvSpPr txBox="1"/>
          </xdr:nvSpPr>
          <xdr:spPr>
            <a:xfrm>
              <a:off x="3400425" y="2571750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s</a:t>
              </a:r>
            </a:p>
          </xdr:txBody>
        </xdr:sp>
      </mc:Choice>
      <mc:Fallback xmlns="">
        <xdr:sp macro="" textlink="">
          <xdr:nvSpPr>
            <xdr:cNvPr id="13" name="TextBox 4"/>
            <xdr:cNvSpPr txBox="1"/>
          </xdr:nvSpPr>
          <xdr:spPr>
            <a:xfrm>
              <a:off x="3400425" y="2571750"/>
              <a:ext cx="8946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t</a:t>
              </a:r>
              <a:r>
                <a:rPr lang="pt-PT" sz="1100" b="0" baseline="-25000">
                  <a:ea typeface="Cambria Math" panose="02040503050406030204" pitchFamily="18" charset="0"/>
                </a:rPr>
                <a:t>passagem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s</a:t>
              </a:r>
            </a:p>
          </xdr:txBody>
        </xdr:sp>
      </mc:Fallback>
    </mc:AlternateContent>
    <xdr:clientData/>
  </xdr:oneCellAnchor>
  <xdr:oneCellAnchor>
    <xdr:from>
      <xdr:col>5</xdr:col>
      <xdr:colOff>266700</xdr:colOff>
      <xdr:row>11</xdr:row>
      <xdr:rowOff>219075</xdr:rowOff>
    </xdr:from>
    <xdr:ext cx="58650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4"/>
            <xdr:cNvSpPr txBox="1"/>
          </xdr:nvSpPr>
          <xdr:spPr>
            <a:xfrm>
              <a:off x="3838575" y="2838450"/>
              <a:ext cx="58650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x</a:t>
              </a:r>
              <a:r>
                <a:rPr lang="pt-PT" sz="1100" b="0" baseline="-25000">
                  <a:ea typeface="Cambria Math" panose="02040503050406030204" pitchFamily="18" charset="0"/>
                </a:rPr>
                <a:t> médio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/</m:t>
                  </m:r>
                </m:oMath>
              </a14:m>
              <a:r>
                <a:rPr lang="pt-PT" sz="1100"/>
                <a:t>m</a:t>
              </a:r>
            </a:p>
          </xdr:txBody>
        </xdr:sp>
      </mc:Choice>
      <mc:Fallback xmlns="">
        <xdr:sp macro="" textlink="">
          <xdr:nvSpPr>
            <xdr:cNvPr id="14" name="TextBox 4"/>
            <xdr:cNvSpPr txBox="1"/>
          </xdr:nvSpPr>
          <xdr:spPr>
            <a:xfrm>
              <a:off x="3838575" y="2838450"/>
              <a:ext cx="58650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l-GR" sz="1100" b="0">
                  <a:ea typeface="Cambria Math" panose="02040503050406030204" pitchFamily="18" charset="0"/>
                </a:rPr>
                <a:t>Δ</a:t>
              </a:r>
              <a:r>
                <a:rPr lang="pt-PT" sz="1100" b="0">
                  <a:ea typeface="Cambria Math" panose="02040503050406030204" pitchFamily="18" charset="0"/>
                </a:rPr>
                <a:t>x</a:t>
              </a:r>
              <a:r>
                <a:rPr lang="pt-PT" sz="1100" b="0" baseline="-25000">
                  <a:ea typeface="Cambria Math" panose="02040503050406030204" pitchFamily="18" charset="0"/>
                </a:rPr>
                <a:t> médio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/</a:t>
              </a:r>
              <a:r>
                <a:rPr lang="pt-PT" sz="1100"/>
                <a:t>m</a:t>
              </a:r>
            </a:p>
          </xdr:txBody>
        </xdr:sp>
      </mc:Fallback>
    </mc:AlternateContent>
    <xdr:clientData/>
  </xdr:oneCellAnchor>
  <xdr:twoCellAnchor>
    <xdr:from>
      <xdr:col>8</xdr:col>
      <xdr:colOff>304800</xdr:colOff>
      <xdr:row>59</xdr:row>
      <xdr:rowOff>66675</xdr:rowOff>
    </xdr:from>
    <xdr:to>
      <xdr:col>14</xdr:col>
      <xdr:colOff>180975</xdr:colOff>
      <xdr:row>60</xdr:row>
      <xdr:rowOff>123825</xdr:rowOff>
    </xdr:to>
    <xdr:sp macro="" textlink="">
      <xdr:nvSpPr>
        <xdr:cNvPr id="15" name="CaixaDeTexto 14"/>
        <xdr:cNvSpPr txBox="1"/>
      </xdr:nvSpPr>
      <xdr:spPr>
        <a:xfrm>
          <a:off x="5876925" y="11830050"/>
          <a:ext cx="154305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7</xdr:col>
      <xdr:colOff>19050</xdr:colOff>
      <xdr:row>7</xdr:row>
      <xdr:rowOff>9525</xdr:rowOff>
    </xdr:from>
    <xdr:to>
      <xdr:col>7</xdr:col>
      <xdr:colOff>171450</xdr:colOff>
      <xdr:row>8</xdr:row>
      <xdr:rowOff>66675</xdr:rowOff>
    </xdr:to>
    <xdr:sp macro="" textlink="">
      <xdr:nvSpPr>
        <xdr:cNvPr id="22" name="TextBox 14"/>
        <xdr:cNvSpPr txBox="1"/>
      </xdr:nvSpPr>
      <xdr:spPr>
        <a:xfrm>
          <a:off x="5695950" y="13335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278920</xdr:colOff>
      <xdr:row>22</xdr:row>
      <xdr:rowOff>123825</xdr:rowOff>
    </xdr:from>
    <xdr:to>
      <xdr:col>10</xdr:col>
      <xdr:colOff>507851</xdr:colOff>
      <xdr:row>24</xdr:row>
      <xdr:rowOff>34789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0620" y="4238625"/>
          <a:ext cx="1038556" cy="291964"/>
        </a:xfrm>
        <a:prstGeom prst="rect">
          <a:avLst/>
        </a:prstGeom>
      </xdr:spPr>
    </xdr:pic>
    <xdr:clientData/>
  </xdr:twoCellAnchor>
  <xdr:twoCellAnchor>
    <xdr:from>
      <xdr:col>9</xdr:col>
      <xdr:colOff>209550</xdr:colOff>
      <xdr:row>23</xdr:row>
      <xdr:rowOff>152400</xdr:rowOff>
    </xdr:from>
    <xdr:to>
      <xdr:col>11</xdr:col>
      <xdr:colOff>76200</xdr:colOff>
      <xdr:row>26</xdr:row>
      <xdr:rowOff>47625</xdr:rowOff>
    </xdr:to>
    <xdr:sp macro="" textlink="">
      <xdr:nvSpPr>
        <xdr:cNvPr id="5" name="CaixaDeTexto 4"/>
        <xdr:cNvSpPr txBox="1"/>
      </xdr:nvSpPr>
      <xdr:spPr>
        <a:xfrm>
          <a:off x="6191250" y="5619750"/>
          <a:ext cx="148590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0</xdr:col>
      <xdr:colOff>323849</xdr:colOff>
      <xdr:row>6</xdr:row>
      <xdr:rowOff>19050</xdr:rowOff>
    </xdr:from>
    <xdr:to>
      <xdr:col>8</xdr:col>
      <xdr:colOff>638175</xdr:colOff>
      <xdr:row>21</xdr:row>
      <xdr:rowOff>9525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showGridLines="0" showRowColHeaders="0" tabSelected="1" zoomScaleNormal="100" workbookViewId="0"/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55" t="s">
        <v>32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3"/>
    </row>
    <row r="5" spans="4:18" ht="33.75" customHeight="1" x14ac:dyDescent="0.25"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3"/>
    </row>
    <row r="6" spans="4:18" ht="58.5" customHeight="1" x14ac:dyDescent="0.35">
      <c r="D6" s="56" t="s">
        <v>33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password="CE36" sheet="1" objects="1" scenarios="1"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1.3 Movimento uniformemente retardado: velocidade e deslocamento&amp;R&amp;D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X83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23" width="5" customWidth="1"/>
  </cols>
  <sheetData>
    <row r="1" spans="3:23" ht="3" customHeight="1" x14ac:dyDescent="0.25"/>
    <row r="2" spans="3:23" ht="25.5" customHeight="1" x14ac:dyDescent="0.45">
      <c r="C2" s="4" t="s">
        <v>0</v>
      </c>
    </row>
    <row r="3" spans="3:23" ht="3" customHeight="1" x14ac:dyDescent="0.25"/>
    <row r="4" spans="3:23" ht="21" customHeight="1" x14ac:dyDescent="0.25">
      <c r="C4" s="65" t="s">
        <v>32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3:23" ht="11.25" customHeight="1" x14ac:dyDescent="0.35">
      <c r="C5" s="5"/>
      <c r="N5" s="6"/>
      <c r="O5" s="7"/>
    </row>
    <row r="6" spans="3:23" ht="21" x14ac:dyDescent="0.35">
      <c r="C6" s="5" t="s">
        <v>1</v>
      </c>
      <c r="N6" s="6"/>
      <c r="O6" s="7"/>
    </row>
    <row r="7" spans="3:23" ht="7.5" customHeight="1" x14ac:dyDescent="0.35">
      <c r="C7" s="5"/>
      <c r="N7" s="6"/>
      <c r="O7" s="7"/>
    </row>
    <row r="8" spans="3:23" ht="18.75" customHeight="1" x14ac:dyDescent="0.25">
      <c r="H8" s="66" t="s">
        <v>2</v>
      </c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8"/>
    </row>
    <row r="9" spans="3:23" ht="15" customHeight="1" x14ac:dyDescent="0.25">
      <c r="H9" s="61" t="s">
        <v>3</v>
      </c>
      <c r="I9" s="61"/>
      <c r="J9" s="61"/>
      <c r="K9" s="61"/>
      <c r="L9" s="61" t="s">
        <v>40</v>
      </c>
      <c r="M9" s="61"/>
      <c r="N9" s="61"/>
      <c r="O9" s="61"/>
      <c r="P9" s="61" t="s">
        <v>4</v>
      </c>
      <c r="Q9" s="61"/>
      <c r="R9" s="61"/>
      <c r="S9" s="61"/>
      <c r="T9" s="61" t="s">
        <v>5</v>
      </c>
      <c r="U9" s="61"/>
      <c r="V9" s="61"/>
      <c r="W9" s="61"/>
    </row>
    <row r="10" spans="3:23" x14ac:dyDescent="0.25"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</row>
    <row r="11" spans="3:23" ht="30" customHeight="1" x14ac:dyDescent="0.25">
      <c r="C11" s="59" t="s">
        <v>6</v>
      </c>
      <c r="D11" s="59"/>
      <c r="E11" s="59"/>
      <c r="F11" s="60"/>
      <c r="G11" s="60"/>
      <c r="H11" s="61" t="s">
        <v>7</v>
      </c>
      <c r="I11" s="61"/>
      <c r="J11" s="61"/>
      <c r="K11" s="61"/>
      <c r="L11" s="62" t="s">
        <v>34</v>
      </c>
      <c r="M11" s="63"/>
      <c r="N11" s="63"/>
      <c r="O11" s="64"/>
      <c r="P11" s="62" t="s">
        <v>23</v>
      </c>
      <c r="Q11" s="63"/>
      <c r="R11" s="63"/>
      <c r="S11" s="64"/>
      <c r="T11" s="62" t="s">
        <v>35</v>
      </c>
      <c r="U11" s="63"/>
      <c r="V11" s="63"/>
      <c r="W11" s="64"/>
    </row>
    <row r="12" spans="3:23" ht="30" customHeight="1" x14ac:dyDescent="0.25">
      <c r="C12" s="59" t="s">
        <v>8</v>
      </c>
      <c r="D12" s="59"/>
      <c r="E12" s="59"/>
      <c r="F12" s="60"/>
      <c r="G12" s="60"/>
      <c r="H12" s="61" t="s">
        <v>15</v>
      </c>
      <c r="I12" s="61"/>
      <c r="J12" s="61"/>
      <c r="K12" s="61"/>
      <c r="L12" s="62" t="s">
        <v>36</v>
      </c>
      <c r="M12" s="63"/>
      <c r="N12" s="63"/>
      <c r="O12" s="64"/>
      <c r="P12" s="62" t="s">
        <v>37</v>
      </c>
      <c r="Q12" s="63"/>
      <c r="R12" s="63"/>
      <c r="S12" s="64"/>
      <c r="T12" s="62" t="s">
        <v>38</v>
      </c>
      <c r="U12" s="63"/>
      <c r="V12" s="63"/>
      <c r="W12" s="64"/>
    </row>
    <row r="13" spans="3:23" ht="30" customHeight="1" x14ac:dyDescent="0.25">
      <c r="C13" s="59" t="s">
        <v>9</v>
      </c>
      <c r="D13" s="59"/>
      <c r="E13" s="59"/>
      <c r="F13" s="60"/>
      <c r="G13" s="60"/>
      <c r="H13" s="61" t="s">
        <v>10</v>
      </c>
      <c r="I13" s="61"/>
      <c r="J13" s="61"/>
      <c r="K13" s="61"/>
      <c r="L13" s="62" t="s">
        <v>11</v>
      </c>
      <c r="M13" s="63"/>
      <c r="N13" s="63"/>
      <c r="O13" s="64"/>
      <c r="P13" s="62" t="s">
        <v>11</v>
      </c>
      <c r="Q13" s="63"/>
      <c r="R13" s="63"/>
      <c r="S13" s="64"/>
      <c r="T13" s="62" t="s">
        <v>10</v>
      </c>
      <c r="U13" s="63"/>
      <c r="V13" s="63"/>
      <c r="W13" s="64"/>
    </row>
    <row r="14" spans="3:23" ht="30" customHeight="1" x14ac:dyDescent="0.25">
      <c r="C14" s="59" t="s">
        <v>12</v>
      </c>
      <c r="D14" s="59"/>
      <c r="E14" s="59"/>
      <c r="F14" s="60"/>
      <c r="G14" s="60"/>
      <c r="H14" s="61" t="s">
        <v>15</v>
      </c>
      <c r="I14" s="61"/>
      <c r="J14" s="61"/>
      <c r="K14" s="61"/>
      <c r="L14" s="62" t="s">
        <v>39</v>
      </c>
      <c r="M14" s="63"/>
      <c r="N14" s="63"/>
      <c r="O14" s="64"/>
      <c r="P14" s="62" t="s">
        <v>37</v>
      </c>
      <c r="Q14" s="63"/>
      <c r="R14" s="63"/>
      <c r="S14" s="64"/>
      <c r="T14" s="62" t="s">
        <v>38</v>
      </c>
      <c r="U14" s="63"/>
      <c r="V14" s="63"/>
      <c r="W14" s="64"/>
    </row>
    <row r="15" spans="3:23" ht="5.25" customHeight="1" x14ac:dyDescent="0.25"/>
    <row r="16" spans="3:23" x14ac:dyDescent="0.25">
      <c r="C16" s="57" t="s">
        <v>13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2:24" ht="11.25" customHeight="1" x14ac:dyDescent="0.25"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</row>
    <row r="18" spans="2:24" x14ac:dyDescent="0.25">
      <c r="C18" s="58" t="s">
        <v>14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</row>
    <row r="19" spans="2:24" ht="16.5" customHeight="1" x14ac:dyDescent="0.25"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</row>
    <row r="20" spans="2:24" x14ac:dyDescent="0.25">
      <c r="N20" s="8"/>
      <c r="O20" s="9"/>
    </row>
    <row r="21" spans="2:24" x14ac:dyDescent="0.25">
      <c r="N21" s="10"/>
      <c r="O21" s="11"/>
    </row>
    <row r="22" spans="2:24" x14ac:dyDescent="0.25">
      <c r="N22" s="10"/>
      <c r="O22" s="11"/>
    </row>
    <row r="23" spans="2:24" ht="15.75" x14ac:dyDescent="0.3">
      <c r="B23" s="12"/>
      <c r="N23" s="10"/>
      <c r="O23" s="11"/>
    </row>
    <row r="24" spans="2:24" x14ac:dyDescent="0.25">
      <c r="N24" s="10"/>
      <c r="O24" s="11"/>
    </row>
    <row r="25" spans="2:24" ht="15" customHeight="1" x14ac:dyDescent="0.25">
      <c r="N25" s="13"/>
      <c r="O25" s="13"/>
    </row>
    <row r="26" spans="2:24" x14ac:dyDescent="0.25">
      <c r="N26" s="14"/>
      <c r="O26" s="15"/>
    </row>
    <row r="27" spans="2:24" ht="15.75" x14ac:dyDescent="0.3">
      <c r="C27" s="12"/>
      <c r="N27" s="14"/>
      <c r="O27" s="15"/>
    </row>
    <row r="28" spans="2:24" x14ac:dyDescent="0.25">
      <c r="N28" s="14"/>
      <c r="O28" s="15"/>
    </row>
    <row r="29" spans="2:24" x14ac:dyDescent="0.25">
      <c r="N29" s="14"/>
      <c r="O29" s="15"/>
    </row>
    <row r="30" spans="2:24" x14ac:dyDescent="0.25">
      <c r="N30" s="14"/>
      <c r="O30" s="15"/>
    </row>
    <row r="31" spans="2:24" x14ac:dyDescent="0.25">
      <c r="N31" s="14"/>
      <c r="O31" s="15"/>
    </row>
    <row r="32" spans="2:24" x14ac:dyDescent="0.25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0:24" x14ac:dyDescent="0.25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0:24" x14ac:dyDescent="0.25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0:24" x14ac:dyDescent="0.25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0:24" x14ac:dyDescent="0.25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0:24" x14ac:dyDescent="0.25"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0:24" x14ac:dyDescent="0.25"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0:24" x14ac:dyDescent="0.25"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0:24" x14ac:dyDescent="0.25"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0:24" x14ac:dyDescent="0.25"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0:24" x14ac:dyDescent="0.25"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0:24" x14ac:dyDescent="0.25"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0:24" x14ac:dyDescent="0.25"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0:24" x14ac:dyDescent="0.25"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0:24" x14ac:dyDescent="0.25"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0:24" x14ac:dyDescent="0.25"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0:24" x14ac:dyDescent="0.25"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0:24" x14ac:dyDescent="0.25"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0:24" x14ac:dyDescent="0.25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0:24" x14ac:dyDescent="0.25"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0:24" x14ac:dyDescent="0.25"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0:24" x14ac:dyDescent="0.25"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0:24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0:24" x14ac:dyDescent="0.25"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0:24" x14ac:dyDescent="0.25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0:24" x14ac:dyDescent="0.25"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0:24" x14ac:dyDescent="0.25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0:24" x14ac:dyDescent="0.25"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0:24" x14ac:dyDescent="0.25"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0:24" x14ac:dyDescent="0.25"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0:24" x14ac:dyDescent="0.25"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0:24" x14ac:dyDescent="0.25"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0:24" x14ac:dyDescent="0.25"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0:24" x14ac:dyDescent="0.25"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0:24" x14ac:dyDescent="0.25"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0:24" x14ac:dyDescent="0.25"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0:24" x14ac:dyDescent="0.25"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0:24" x14ac:dyDescent="0.25"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0:24" x14ac:dyDescent="0.25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0:24" x14ac:dyDescent="0.25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0:24" x14ac:dyDescent="0.25"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0:24" x14ac:dyDescent="0.25"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0:24" x14ac:dyDescent="0.25"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0:24" x14ac:dyDescent="0.25"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0:24" x14ac:dyDescent="0.25"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0:24" x14ac:dyDescent="0.25"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0:24" x14ac:dyDescent="0.25"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0:24" x14ac:dyDescent="0.25"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0:24" x14ac:dyDescent="0.25"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0:24" x14ac:dyDescent="0.25"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0:24" x14ac:dyDescent="0.25"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0:24" x14ac:dyDescent="0.25"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</sheetData>
  <sheetProtection password="CE36" sheet="1" objects="1" scenarios="1" formatCells="0" selectLockedCells="1"/>
  <mergeCells count="28">
    <mergeCell ref="C4:R4"/>
    <mergeCell ref="H8:W8"/>
    <mergeCell ref="H9:K10"/>
    <mergeCell ref="L9:O10"/>
    <mergeCell ref="P9:S10"/>
    <mergeCell ref="T9:W10"/>
    <mergeCell ref="C12:G12"/>
    <mergeCell ref="H12:K12"/>
    <mergeCell ref="L12:O12"/>
    <mergeCell ref="P12:S12"/>
    <mergeCell ref="T12:W12"/>
    <mergeCell ref="C11:G11"/>
    <mergeCell ref="H11:K11"/>
    <mergeCell ref="L11:O11"/>
    <mergeCell ref="P11:S11"/>
    <mergeCell ref="T11:W11"/>
    <mergeCell ref="C16:O17"/>
    <mergeCell ref="C18:W19"/>
    <mergeCell ref="C13:G13"/>
    <mergeCell ref="H13:K13"/>
    <mergeCell ref="L13:O13"/>
    <mergeCell ref="P13:S13"/>
    <mergeCell ref="T13:W13"/>
    <mergeCell ref="C14:G14"/>
    <mergeCell ref="H14:K14"/>
    <mergeCell ref="L14:O14"/>
    <mergeCell ref="P14:S14"/>
    <mergeCell ref="T14:W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1.3 Movimento uniformemente retardado: velocidade e deslocamento&amp;R&amp;D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X64"/>
  <sheetViews>
    <sheetView showGridLines="0" showRowColHeaders="0" zoomScaleNormal="100" workbookViewId="0">
      <selection activeCell="G7" sqref="G7"/>
    </sheetView>
  </sheetViews>
  <sheetFormatPr defaultRowHeight="15" x14ac:dyDescent="0.25"/>
  <cols>
    <col min="1" max="1" width="5.42578125" customWidth="1"/>
    <col min="2" max="2" width="7.42578125" customWidth="1"/>
    <col min="3" max="4" width="12.140625" customWidth="1"/>
    <col min="5" max="6" width="16.42578125" customWidth="1"/>
    <col min="7" max="8" width="15.140625" customWidth="1"/>
    <col min="9" max="9" width="12.85546875" customWidth="1"/>
    <col min="10" max="10" width="4.5703125" hidden="1" customWidth="1"/>
    <col min="11" max="11" width="14.7109375" hidden="1" customWidth="1"/>
    <col min="12" max="13" width="12.140625" hidden="1" customWidth="1"/>
    <col min="14" max="14" width="12.140625" customWidth="1"/>
    <col min="15" max="15" width="11.42578125" customWidth="1"/>
    <col min="16" max="16" width="5" customWidth="1"/>
    <col min="17" max="17" width="13.28515625" customWidth="1"/>
    <col min="18" max="24" width="5" customWidth="1"/>
  </cols>
  <sheetData>
    <row r="1" spans="2:24" ht="3" customHeight="1" x14ac:dyDescent="0.25"/>
    <row r="2" spans="2:24" ht="28.5" x14ac:dyDescent="0.45">
      <c r="B2" s="4" t="s">
        <v>0</v>
      </c>
    </row>
    <row r="3" spans="2:24" ht="3" customHeight="1" x14ac:dyDescent="0.25"/>
    <row r="4" spans="2:24" ht="15.75" x14ac:dyDescent="0.25">
      <c r="B4" s="16" t="s">
        <v>32</v>
      </c>
      <c r="S4" s="6"/>
      <c r="T4" s="7"/>
      <c r="U4" s="7"/>
      <c r="V4" s="7"/>
      <c r="W4" s="7"/>
      <c r="X4" s="7"/>
    </row>
    <row r="5" spans="2:24" ht="12" customHeight="1" x14ac:dyDescent="0.35">
      <c r="B5" s="5"/>
      <c r="S5" s="6"/>
      <c r="T5" s="7"/>
      <c r="U5" s="7"/>
      <c r="V5" s="7"/>
      <c r="W5" s="7"/>
      <c r="X5" s="7"/>
    </row>
    <row r="6" spans="2:24" ht="21" x14ac:dyDescent="0.35">
      <c r="B6" s="5" t="s">
        <v>1</v>
      </c>
      <c r="S6" s="6"/>
      <c r="T6" s="7"/>
      <c r="U6" s="7"/>
      <c r="V6" s="7"/>
      <c r="W6" s="7"/>
      <c r="X6" s="7"/>
    </row>
    <row r="7" spans="2:24" ht="21" x14ac:dyDescent="0.35">
      <c r="B7" s="5"/>
      <c r="E7" s="74" t="s">
        <v>46</v>
      </c>
      <c r="F7" s="74"/>
      <c r="G7" s="45">
        <v>2.5000000000000001E-3</v>
      </c>
      <c r="H7" s="46">
        <v>5.0000000000000002E-5</v>
      </c>
      <c r="I7" s="48" t="s">
        <v>48</v>
      </c>
      <c r="S7" s="6"/>
      <c r="T7" s="7"/>
      <c r="U7" s="7"/>
      <c r="V7" s="7"/>
      <c r="W7" s="7"/>
      <c r="X7" s="7"/>
    </row>
    <row r="8" spans="2:24" ht="19.5" customHeight="1" x14ac:dyDescent="0.35">
      <c r="B8" s="5"/>
      <c r="D8" s="17"/>
      <c r="E8" s="75" t="s">
        <v>47</v>
      </c>
      <c r="F8" s="75"/>
      <c r="G8" s="43">
        <v>4.6897599999999998E-2</v>
      </c>
      <c r="H8" s="44">
        <v>9.9999999999999995E-8</v>
      </c>
      <c r="I8" s="47" t="s">
        <v>49</v>
      </c>
      <c r="J8" s="18"/>
      <c r="K8" s="19" t="s">
        <v>16</v>
      </c>
    </row>
    <row r="9" spans="2:24" ht="7.5" customHeight="1" x14ac:dyDescent="0.25">
      <c r="D9" s="18"/>
      <c r="E9" s="18"/>
      <c r="F9" s="18"/>
      <c r="G9" s="18"/>
      <c r="H9" s="18"/>
      <c r="I9" s="18"/>
      <c r="J9" s="18"/>
      <c r="K9" s="20" t="s">
        <v>17</v>
      </c>
    </row>
    <row r="10" spans="2:24" ht="30.75" customHeight="1" x14ac:dyDescent="0.25">
      <c r="C10" s="79" t="s">
        <v>18</v>
      </c>
      <c r="D10" s="80"/>
      <c r="E10" s="76" t="s">
        <v>19</v>
      </c>
      <c r="F10" s="77"/>
      <c r="G10" s="77"/>
      <c r="H10" s="78"/>
      <c r="I10" s="21"/>
      <c r="J10" s="32"/>
      <c r="K10" s="21"/>
    </row>
    <row r="11" spans="2:24" ht="44.25" customHeight="1" x14ac:dyDescent="0.25">
      <c r="B11" s="91" t="s">
        <v>27</v>
      </c>
      <c r="C11" s="30" t="s">
        <v>28</v>
      </c>
      <c r="D11" s="30" t="s">
        <v>24</v>
      </c>
      <c r="E11" s="31" t="s">
        <v>20</v>
      </c>
      <c r="F11" s="31" t="s">
        <v>43</v>
      </c>
      <c r="G11" s="31" t="s">
        <v>29</v>
      </c>
      <c r="H11" s="31" t="s">
        <v>44</v>
      </c>
      <c r="I11" s="22"/>
      <c r="J11" s="22"/>
      <c r="K11" s="22"/>
      <c r="L11" s="22"/>
      <c r="M11" s="22"/>
    </row>
    <row r="12" spans="2:24" ht="21.75" customHeight="1" x14ac:dyDescent="0.25">
      <c r="B12" s="92"/>
      <c r="C12" s="30" t="s">
        <v>25</v>
      </c>
      <c r="D12" s="30" t="s">
        <v>42</v>
      </c>
      <c r="E12" s="72" t="s">
        <v>21</v>
      </c>
      <c r="F12" s="72"/>
      <c r="G12" s="72" t="s">
        <v>26</v>
      </c>
      <c r="H12" s="72" t="s">
        <v>45</v>
      </c>
      <c r="I12" s="22"/>
      <c r="J12" s="22"/>
      <c r="K12" s="22"/>
      <c r="L12" s="22"/>
      <c r="M12" s="22"/>
    </row>
    <row r="13" spans="2:24" ht="17.25" customHeight="1" x14ac:dyDescent="0.25">
      <c r="B13" s="37"/>
      <c r="C13" s="23">
        <v>9.9999999999999995E-7</v>
      </c>
      <c r="D13" s="24">
        <v>5.0000000000000001E-4</v>
      </c>
      <c r="E13" s="93"/>
      <c r="F13" s="93"/>
      <c r="G13" s="73"/>
      <c r="H13" s="73"/>
      <c r="I13" s="25"/>
      <c r="J13" s="22"/>
      <c r="K13" s="22"/>
      <c r="L13" s="22" t="s">
        <v>30</v>
      </c>
      <c r="M13" s="22" t="s">
        <v>31</v>
      </c>
    </row>
    <row r="14" spans="2:24" x14ac:dyDescent="0.25">
      <c r="B14" s="81">
        <v>1</v>
      </c>
      <c r="C14" s="36">
        <v>4.5672999999999998E-3</v>
      </c>
      <c r="D14" s="39">
        <v>7.4999999999999997E-2</v>
      </c>
      <c r="E14" s="82">
        <f>IFERROR(AVERAGE(C14:C16),"Sem dados!")</f>
        <v>5.0400999999999996E-3</v>
      </c>
      <c r="F14" s="85">
        <f>IFERROR(AVERAGE(D14:D16),"Sem dados!")</f>
        <v>6.1666666666666668E-2</v>
      </c>
      <c r="G14" s="69">
        <f>IFERROR(G$7/E14,"-")</f>
        <v>0.49602190432729515</v>
      </c>
      <c r="H14" s="69">
        <f>IFERROR(G14*G14,"-")</f>
        <v>0.24603772957247635</v>
      </c>
      <c r="I14" s="26"/>
      <c r="J14" s="42">
        <v>1</v>
      </c>
      <c r="K14" s="27"/>
      <c r="L14" s="41">
        <f>IF(F14="Sem dados!","",F14)</f>
        <v>6.1666666666666668E-2</v>
      </c>
      <c r="M14" s="41">
        <f>IF(H14="-","",H14)</f>
        <v>0.24603772957247635</v>
      </c>
      <c r="O14" s="28"/>
    </row>
    <row r="15" spans="2:24" x14ac:dyDescent="0.25">
      <c r="B15" s="81"/>
      <c r="C15" s="36">
        <v>5.5160000000000001E-3</v>
      </c>
      <c r="D15" s="39">
        <v>0.05</v>
      </c>
      <c r="E15" s="83"/>
      <c r="F15" s="86"/>
      <c r="G15" s="70"/>
      <c r="H15" s="70"/>
      <c r="I15" s="26"/>
      <c r="J15" s="42">
        <v>2</v>
      </c>
      <c r="K15" s="27"/>
      <c r="L15" s="41">
        <f>IF(F17="Sem dados!","",F17)</f>
        <v>8.5833333333333317E-2</v>
      </c>
      <c r="M15" s="41">
        <f>IF(H17="-","",H17)</f>
        <v>0.34990691325302503</v>
      </c>
      <c r="O15" s="28"/>
    </row>
    <row r="16" spans="2:24" ht="15" customHeight="1" x14ac:dyDescent="0.25">
      <c r="B16" s="81"/>
      <c r="C16" s="36">
        <v>5.0369999999999998E-3</v>
      </c>
      <c r="D16" s="39">
        <v>0.06</v>
      </c>
      <c r="E16" s="84"/>
      <c r="F16" s="87"/>
      <c r="G16" s="71"/>
      <c r="H16" s="71"/>
      <c r="I16" s="26"/>
      <c r="J16" s="42">
        <v>3</v>
      </c>
      <c r="K16" s="27"/>
      <c r="L16" s="41">
        <f>IF(F20="Sem dados!","",F20)</f>
        <v>0.13100000000000001</v>
      </c>
      <c r="M16" s="41">
        <f>IF(H20="-","",H20)</f>
        <v>0.51146979424429462</v>
      </c>
      <c r="O16" s="28"/>
    </row>
    <row r="17" spans="2:15" x14ac:dyDescent="0.25">
      <c r="B17" s="81">
        <v>2</v>
      </c>
      <c r="C17" s="36">
        <v>4.2719999999999998E-3</v>
      </c>
      <c r="D17" s="39">
        <v>8.5999999999999993E-2</v>
      </c>
      <c r="E17" s="82">
        <f t="shared" ref="E17:F17" si="0">IFERROR(AVERAGE(C17:C19),"Sem dados!")</f>
        <v>4.2263333333333337E-3</v>
      </c>
      <c r="F17" s="85">
        <f t="shared" si="0"/>
        <v>8.5833333333333317E-2</v>
      </c>
      <c r="G17" s="69">
        <f t="shared" ref="G17" si="1">IFERROR(G$7/E17,"-")</f>
        <v>0.59152930041801399</v>
      </c>
      <c r="H17" s="69">
        <f t="shared" ref="H17" si="2">IFERROR(G17*G17,"-")</f>
        <v>0.34990691325302503</v>
      </c>
      <c r="I17" s="26"/>
      <c r="J17" s="42">
        <v>4</v>
      </c>
      <c r="K17" s="27"/>
      <c r="L17" s="41">
        <f>IF(F23="Sem dados!","",F23)</f>
        <v>0.15233333333333332</v>
      </c>
      <c r="M17" s="41">
        <f>IF(H23="-","",H23)</f>
        <v>0.60055293148623112</v>
      </c>
      <c r="O17" s="28"/>
    </row>
    <row r="18" spans="2:15" x14ac:dyDescent="0.25">
      <c r="B18" s="81"/>
      <c r="C18" s="36">
        <v>4.1970000000000002E-3</v>
      </c>
      <c r="D18" s="39">
        <v>8.5500000000000007E-2</v>
      </c>
      <c r="E18" s="83"/>
      <c r="F18" s="86"/>
      <c r="G18" s="70"/>
      <c r="H18" s="70"/>
      <c r="I18" s="26"/>
      <c r="J18" s="42">
        <v>5</v>
      </c>
      <c r="K18" s="27"/>
      <c r="L18" s="41">
        <f>IF(F26="Sem dados!","",F26)</f>
        <v>0.19299999999999998</v>
      </c>
      <c r="M18" s="41">
        <f>IF(H26="-","",H26)</f>
        <v>0.75125801660751657</v>
      </c>
      <c r="O18" s="28"/>
    </row>
    <row r="19" spans="2:15" x14ac:dyDescent="0.25">
      <c r="B19" s="81"/>
      <c r="C19" s="36">
        <v>4.2100000000000002E-3</v>
      </c>
      <c r="D19" s="39">
        <v>8.5999999999999993E-2</v>
      </c>
      <c r="E19" s="84"/>
      <c r="F19" s="87"/>
      <c r="G19" s="71"/>
      <c r="H19" s="71"/>
      <c r="I19" s="26"/>
      <c r="J19" s="42">
        <v>6</v>
      </c>
      <c r="K19" s="27"/>
      <c r="L19" s="41">
        <f>IF(F29="Sem dados!","",F29)</f>
        <v>0.217</v>
      </c>
      <c r="M19" s="41">
        <f>IF(H29="-","",H29)</f>
        <v>0.83533273626966942</v>
      </c>
      <c r="O19" s="28"/>
    </row>
    <row r="20" spans="2:15" x14ac:dyDescent="0.25">
      <c r="B20" s="81">
        <v>3</v>
      </c>
      <c r="C20" s="36">
        <v>3.5899999999999999E-3</v>
      </c>
      <c r="D20" s="39">
        <v>0.123</v>
      </c>
      <c r="E20" s="82">
        <f t="shared" ref="E20:F20" si="3">IFERROR(AVERAGE(C20:C22),"Sem dados!")</f>
        <v>3.4956666666666665E-3</v>
      </c>
      <c r="F20" s="85">
        <f t="shared" si="3"/>
        <v>0.13100000000000001</v>
      </c>
      <c r="G20" s="69">
        <f t="shared" ref="G20" si="4">IFERROR(G$7/E20,"-")</f>
        <v>0.71517116429865557</v>
      </c>
      <c r="H20" s="69">
        <f t="shared" ref="H20" si="5">IFERROR(G20*G20,"-")</f>
        <v>0.51146979424429462</v>
      </c>
      <c r="I20" s="26"/>
      <c r="J20" s="42">
        <v>7</v>
      </c>
      <c r="K20" s="27"/>
      <c r="L20" s="41">
        <f>IF(F32="Sem dados!","",F32)</f>
        <v>0.24633333333333332</v>
      </c>
      <c r="M20" s="41">
        <f>IF(H32="-","",H32)</f>
        <v>0.96672101156861723</v>
      </c>
      <c r="O20" s="28"/>
    </row>
    <row r="21" spans="2:15" x14ac:dyDescent="0.25">
      <c r="B21" s="81"/>
      <c r="C21" s="36">
        <v>3.431E-3</v>
      </c>
      <c r="D21" s="39">
        <v>0.14099999999999999</v>
      </c>
      <c r="E21" s="83"/>
      <c r="F21" s="86"/>
      <c r="G21" s="70"/>
      <c r="H21" s="70"/>
      <c r="I21" s="26"/>
      <c r="J21" s="42">
        <v>8</v>
      </c>
      <c r="K21" s="27"/>
      <c r="L21" s="41">
        <f>IF(F35="Sem dados!","",F35)</f>
        <v>0.26966666666666667</v>
      </c>
      <c r="M21" s="41">
        <f>IF(H35="-","",H35)</f>
        <v>1.0893014984373321</v>
      </c>
      <c r="O21" s="28"/>
    </row>
    <row r="22" spans="2:15" x14ac:dyDescent="0.25">
      <c r="B22" s="81"/>
      <c r="C22" s="36">
        <v>3.4659999999999999E-3</v>
      </c>
      <c r="D22" s="39">
        <v>0.129</v>
      </c>
      <c r="E22" s="84"/>
      <c r="F22" s="87"/>
      <c r="G22" s="71"/>
      <c r="H22" s="71"/>
      <c r="I22" s="26"/>
      <c r="J22" s="42">
        <v>9</v>
      </c>
      <c r="K22" s="27"/>
      <c r="L22" s="41">
        <f>IF(F38="Sem dados!","",F38)</f>
        <v>0.31</v>
      </c>
      <c r="M22" s="41">
        <f>IF(H38="-","",H38)</f>
        <v>1.2197057349869782</v>
      </c>
      <c r="O22" s="28"/>
    </row>
    <row r="23" spans="2:15" x14ac:dyDescent="0.25">
      <c r="B23" s="81">
        <v>4</v>
      </c>
      <c r="C23" s="36">
        <v>3.2060000000000001E-3</v>
      </c>
      <c r="D23" s="39">
        <v>0.156</v>
      </c>
      <c r="E23" s="82">
        <f t="shared" ref="E23:F23" si="6">IFERROR(AVERAGE(C23:C25),"Sem dados!")</f>
        <v>3.2259999999999997E-3</v>
      </c>
      <c r="F23" s="85">
        <f t="shared" si="6"/>
        <v>0.15233333333333332</v>
      </c>
      <c r="G23" s="69">
        <f t="shared" ref="G23" si="7">IFERROR(G$7/E23,"-")</f>
        <v>0.77495350278983266</v>
      </c>
      <c r="H23" s="69">
        <f t="shared" ref="H23" si="8">IFERROR(G23*G23,"-")</f>
        <v>0.60055293148623112</v>
      </c>
      <c r="I23" s="26"/>
      <c r="J23" s="42">
        <v>10</v>
      </c>
      <c r="K23" s="27"/>
      <c r="L23" s="41">
        <f>IF(F41="Sem dados!","",F41)</f>
        <v>0.36266666666666669</v>
      </c>
      <c r="M23" s="41">
        <f>IF(H41="-","",H41)</f>
        <v>1.4469369630658093</v>
      </c>
      <c r="O23" s="28"/>
    </row>
    <row r="24" spans="2:15" x14ac:dyDescent="0.25">
      <c r="B24" s="81"/>
      <c r="C24" s="36">
        <v>3.241E-3</v>
      </c>
      <c r="D24" s="39">
        <v>0.15</v>
      </c>
      <c r="E24" s="83"/>
      <c r="F24" s="86"/>
      <c r="G24" s="70"/>
      <c r="H24" s="70"/>
      <c r="I24" s="26"/>
      <c r="J24" s="42">
        <v>11</v>
      </c>
      <c r="K24" s="27"/>
      <c r="L24" s="41" t="str">
        <f>IF(F44="Sem dados!","",F44)</f>
        <v/>
      </c>
      <c r="M24" s="41" t="str">
        <f>IF(H44="-","",H44)</f>
        <v/>
      </c>
    </row>
    <row r="25" spans="2:15" x14ac:dyDescent="0.25">
      <c r="B25" s="81"/>
      <c r="C25" s="36">
        <v>3.2309999999999999E-3</v>
      </c>
      <c r="D25" s="39">
        <v>0.151</v>
      </c>
      <c r="E25" s="84"/>
      <c r="F25" s="87"/>
      <c r="G25" s="71"/>
      <c r="H25" s="71"/>
      <c r="I25" s="26"/>
      <c r="J25" s="42">
        <v>12</v>
      </c>
      <c r="K25" s="27"/>
      <c r="L25" s="41" t="str">
        <f>IF(F47="Sem dados!","",F47)</f>
        <v/>
      </c>
      <c r="M25" s="41" t="str">
        <f>IF(H47="-","",H47)</f>
        <v/>
      </c>
    </row>
    <row r="26" spans="2:15" x14ac:dyDescent="0.25">
      <c r="B26" s="81">
        <v>5</v>
      </c>
      <c r="C26" s="36">
        <v>2.8730000000000001E-3</v>
      </c>
      <c r="D26" s="39">
        <v>0.19400000000000001</v>
      </c>
      <c r="E26" s="82">
        <f t="shared" ref="E26:F26" si="9">IFERROR(AVERAGE(C26:C28),"Sem dados!")</f>
        <v>2.8843333333333338E-3</v>
      </c>
      <c r="F26" s="85">
        <f t="shared" si="9"/>
        <v>0.19299999999999998</v>
      </c>
      <c r="G26" s="69">
        <f t="shared" ref="G26" si="10">IFERROR(G$7/E26,"-")</f>
        <v>0.86675141569397884</v>
      </c>
      <c r="H26" s="69">
        <f t="shared" ref="H26" si="11">IFERROR(G26*G26,"-")</f>
        <v>0.75125801660751657</v>
      </c>
      <c r="I26" s="26"/>
      <c r="J26" s="42">
        <v>13</v>
      </c>
      <c r="K26" s="27"/>
      <c r="L26" s="41" t="str">
        <f>IF(F50="Sem dados!","",F50)</f>
        <v/>
      </c>
      <c r="M26" s="41" t="str">
        <f>IF(H50="-","",H50)</f>
        <v/>
      </c>
    </row>
    <row r="27" spans="2:15" x14ac:dyDescent="0.25">
      <c r="B27" s="81"/>
      <c r="C27" s="36">
        <v>2.8770000000000002E-3</v>
      </c>
      <c r="D27" s="39">
        <v>0.193</v>
      </c>
      <c r="E27" s="83"/>
      <c r="F27" s="86"/>
      <c r="G27" s="70"/>
      <c r="H27" s="70"/>
      <c r="I27" s="26"/>
      <c r="J27" s="42">
        <v>14</v>
      </c>
      <c r="K27" s="27"/>
      <c r="L27" s="41" t="str">
        <f>IF(F53="Sem dados!","",F53)</f>
        <v/>
      </c>
      <c r="M27" s="41" t="str">
        <f>IF(H53="-","",H53)</f>
        <v/>
      </c>
    </row>
    <row r="28" spans="2:15" x14ac:dyDescent="0.25">
      <c r="B28" s="81"/>
      <c r="C28" s="36">
        <v>2.9030000000000002E-3</v>
      </c>
      <c r="D28" s="39">
        <v>0.192</v>
      </c>
      <c r="E28" s="84"/>
      <c r="F28" s="87"/>
      <c r="G28" s="71"/>
      <c r="H28" s="71"/>
      <c r="I28" s="26"/>
      <c r="J28" s="42">
        <v>15</v>
      </c>
      <c r="K28" s="27"/>
      <c r="L28" s="41" t="str">
        <f>IF(F56="Sem dados!","",F56)</f>
        <v/>
      </c>
      <c r="M28" s="41" t="str">
        <f>IF(H56="-","",H56)</f>
        <v/>
      </c>
    </row>
    <row r="29" spans="2:15" x14ac:dyDescent="0.25">
      <c r="B29" s="81">
        <v>6</v>
      </c>
      <c r="C29" s="36">
        <v>2.715E-3</v>
      </c>
      <c r="D29" s="39">
        <v>0.216</v>
      </c>
      <c r="E29" s="82">
        <f t="shared" ref="E29:F29" si="12">IFERROR(AVERAGE(C29:C31),"Sem dados!")</f>
        <v>2.7353333333333331E-3</v>
      </c>
      <c r="F29" s="85">
        <f t="shared" si="12"/>
        <v>0.217</v>
      </c>
      <c r="G29" s="69">
        <f t="shared" ref="G29" si="13">IFERROR(G$7/E29,"-")</f>
        <v>0.91396539117718756</v>
      </c>
      <c r="H29" s="69">
        <f t="shared" ref="H29" si="14">IFERROR(G29*G29,"-")</f>
        <v>0.83533273626966942</v>
      </c>
      <c r="I29" s="26"/>
      <c r="J29" s="27"/>
      <c r="K29" s="27"/>
      <c r="L29" s="41"/>
      <c r="M29" s="40"/>
    </row>
    <row r="30" spans="2:15" x14ac:dyDescent="0.25">
      <c r="B30" s="81"/>
      <c r="C30" s="36">
        <v>2.7560000000000002E-3</v>
      </c>
      <c r="D30" s="39">
        <v>0.214</v>
      </c>
      <c r="E30" s="83"/>
      <c r="F30" s="86"/>
      <c r="G30" s="70"/>
      <c r="H30" s="70"/>
      <c r="I30" s="26"/>
      <c r="J30" s="27"/>
      <c r="K30" s="27"/>
      <c r="L30" s="41"/>
      <c r="M30" s="40"/>
    </row>
    <row r="31" spans="2:15" x14ac:dyDescent="0.25">
      <c r="B31" s="81"/>
      <c r="C31" s="36">
        <v>2.735E-3</v>
      </c>
      <c r="D31" s="39">
        <v>0.221</v>
      </c>
      <c r="E31" s="84"/>
      <c r="F31" s="87"/>
      <c r="G31" s="71"/>
      <c r="H31" s="71"/>
      <c r="I31" s="26"/>
      <c r="J31" s="27"/>
      <c r="K31" s="27"/>
      <c r="L31" s="41"/>
      <c r="M31" s="40"/>
    </row>
    <row r="32" spans="2:15" x14ac:dyDescent="0.25">
      <c r="B32" s="81">
        <v>7</v>
      </c>
      <c r="C32" s="36">
        <v>2.565E-3</v>
      </c>
      <c r="D32" s="39">
        <v>0.248</v>
      </c>
      <c r="E32" s="82">
        <f t="shared" ref="E32:F32" si="15">IFERROR(AVERAGE(C32:C34),"Sem dados!")</f>
        <v>2.5426666666666666E-3</v>
      </c>
      <c r="F32" s="85">
        <f t="shared" si="15"/>
        <v>0.24633333333333332</v>
      </c>
      <c r="G32" s="69">
        <f t="shared" ref="G32" si="16">IFERROR(G$7/E32,"-")</f>
        <v>0.98321971683272158</v>
      </c>
      <c r="H32" s="69">
        <f t="shared" ref="H32" si="17">IFERROR(G32*G32,"-")</f>
        <v>0.96672101156861723</v>
      </c>
      <c r="I32" s="26"/>
      <c r="J32" s="27"/>
      <c r="K32" s="27"/>
      <c r="L32" s="41"/>
      <c r="M32" s="40"/>
    </row>
    <row r="33" spans="2:13" x14ac:dyDescent="0.25">
      <c r="B33" s="81"/>
      <c r="C33" s="36">
        <v>2.5100000000000001E-3</v>
      </c>
      <c r="D33" s="39">
        <v>0.24099999999999999</v>
      </c>
      <c r="E33" s="83"/>
      <c r="F33" s="86"/>
      <c r="G33" s="70"/>
      <c r="H33" s="70"/>
      <c r="I33" s="26"/>
      <c r="J33" s="27"/>
      <c r="K33" s="27"/>
      <c r="L33" s="41"/>
      <c r="M33" s="40"/>
    </row>
    <row r="34" spans="2:13" x14ac:dyDescent="0.25">
      <c r="B34" s="81"/>
      <c r="C34" s="36">
        <v>2.5530000000000001E-3</v>
      </c>
      <c r="D34" s="39">
        <v>0.25</v>
      </c>
      <c r="E34" s="84"/>
      <c r="F34" s="87"/>
      <c r="G34" s="71"/>
      <c r="H34" s="71"/>
      <c r="I34" s="26"/>
      <c r="J34" s="27"/>
      <c r="K34" s="27"/>
      <c r="L34" s="41"/>
      <c r="M34" s="40"/>
    </row>
    <row r="35" spans="2:13" x14ac:dyDescent="0.25">
      <c r="B35" s="81">
        <v>8</v>
      </c>
      <c r="C35" s="36">
        <v>2.3449999999999999E-3</v>
      </c>
      <c r="D35" s="39">
        <v>0.27400000000000002</v>
      </c>
      <c r="E35" s="82">
        <f t="shared" ref="E35:F35" si="18">IFERROR(AVERAGE(C35:C37),"Sem dados!")</f>
        <v>2.3953333333333331E-3</v>
      </c>
      <c r="F35" s="85">
        <f t="shared" si="18"/>
        <v>0.26966666666666667</v>
      </c>
      <c r="G35" s="69">
        <f t="shared" ref="G35" si="19">IFERROR(G$7/E35,"-")</f>
        <v>1.0436960757027556</v>
      </c>
      <c r="H35" s="69">
        <f t="shared" ref="H35" si="20">IFERROR(G35*G35,"-")</f>
        <v>1.0893014984373321</v>
      </c>
      <c r="I35" s="26"/>
      <c r="J35" s="27"/>
      <c r="K35" s="27"/>
      <c r="L35" s="41"/>
      <c r="M35" s="40"/>
    </row>
    <row r="36" spans="2:13" x14ac:dyDescent="0.25">
      <c r="B36" s="81"/>
      <c r="C36" s="36">
        <v>2.464E-3</v>
      </c>
      <c r="D36" s="39">
        <v>0.26500000000000001</v>
      </c>
      <c r="E36" s="83"/>
      <c r="F36" s="86"/>
      <c r="G36" s="70"/>
      <c r="H36" s="70"/>
      <c r="I36" s="26"/>
      <c r="J36" s="27"/>
      <c r="K36" s="27"/>
      <c r="L36" s="41"/>
      <c r="M36" s="40"/>
    </row>
    <row r="37" spans="2:13" x14ac:dyDescent="0.25">
      <c r="B37" s="81"/>
      <c r="C37" s="36">
        <v>2.3770000000000002E-3</v>
      </c>
      <c r="D37" s="39">
        <v>0.27</v>
      </c>
      <c r="E37" s="84"/>
      <c r="F37" s="87"/>
      <c r="G37" s="71"/>
      <c r="H37" s="71"/>
      <c r="I37" s="26"/>
      <c r="J37" s="27"/>
      <c r="K37" s="27"/>
      <c r="L37" s="41"/>
      <c r="M37" s="40"/>
    </row>
    <row r="38" spans="2:13" x14ac:dyDescent="0.25">
      <c r="B38" s="81">
        <v>9</v>
      </c>
      <c r="C38" s="36">
        <v>2.3119999999999998E-3</v>
      </c>
      <c r="D38" s="39">
        <v>0.307</v>
      </c>
      <c r="E38" s="82">
        <f t="shared" ref="E38:F38" si="21">IFERROR(AVERAGE(C38:C40),"Sem dados!")</f>
        <v>2.2636666666666669E-3</v>
      </c>
      <c r="F38" s="85">
        <f t="shared" si="21"/>
        <v>0.31</v>
      </c>
      <c r="G38" s="69">
        <f t="shared" ref="G38" si="22">IFERROR(G$7/E38,"-")</f>
        <v>1.1044028861728759</v>
      </c>
      <c r="H38" s="69">
        <f t="shared" ref="H38" si="23">IFERROR(G38*G38,"-")</f>
        <v>1.2197057349869782</v>
      </c>
      <c r="I38" s="26"/>
      <c r="J38" s="27"/>
      <c r="K38" s="27"/>
      <c r="L38" s="41"/>
      <c r="M38" s="40"/>
    </row>
    <row r="39" spans="2:13" x14ac:dyDescent="0.25">
      <c r="B39" s="81"/>
      <c r="C39" s="36">
        <v>2.2169999999999998E-3</v>
      </c>
      <c r="D39" s="39">
        <v>0.32200000000000001</v>
      </c>
      <c r="E39" s="83"/>
      <c r="F39" s="86"/>
      <c r="G39" s="70"/>
      <c r="H39" s="70"/>
      <c r="I39" s="26"/>
      <c r="J39" s="27"/>
      <c r="K39" s="27"/>
      <c r="L39" s="41"/>
      <c r="M39" s="40"/>
    </row>
    <row r="40" spans="2:13" x14ac:dyDescent="0.25">
      <c r="B40" s="81"/>
      <c r="C40" s="36">
        <v>2.2620000000000001E-3</v>
      </c>
      <c r="D40" s="39">
        <v>0.30099999999999999</v>
      </c>
      <c r="E40" s="84"/>
      <c r="F40" s="87"/>
      <c r="G40" s="71"/>
      <c r="H40" s="71"/>
      <c r="I40" s="26"/>
      <c r="J40" s="27"/>
      <c r="K40" s="27"/>
      <c r="L40" s="41"/>
      <c r="M40" s="40"/>
    </row>
    <row r="41" spans="2:13" x14ac:dyDescent="0.25">
      <c r="B41" s="88">
        <v>10</v>
      </c>
      <c r="C41" s="36">
        <v>2.0820000000000001E-3</v>
      </c>
      <c r="D41" s="39">
        <v>0.37</v>
      </c>
      <c r="E41" s="82">
        <f t="shared" ref="E41:F41" si="24">IFERROR(AVERAGE(C41:C43),"Sem dados!")</f>
        <v>2.0783333333333331E-3</v>
      </c>
      <c r="F41" s="85">
        <f t="shared" si="24"/>
        <v>0.36266666666666669</v>
      </c>
      <c r="G41" s="69">
        <f t="shared" ref="G41" si="25">IFERROR(G$7/E41,"-")</f>
        <v>1.2028869286287092</v>
      </c>
      <c r="H41" s="69">
        <f t="shared" ref="H41" si="26">IFERROR(G41*G41,"-")</f>
        <v>1.4469369630658093</v>
      </c>
      <c r="I41" s="26"/>
      <c r="J41" s="26"/>
      <c r="K41" s="26"/>
      <c r="L41" s="41"/>
      <c r="M41" s="40"/>
    </row>
    <row r="42" spans="2:13" x14ac:dyDescent="0.25">
      <c r="B42" s="89"/>
      <c r="C42" s="36">
        <v>2.1050000000000001E-3</v>
      </c>
      <c r="D42" s="39">
        <v>0.374</v>
      </c>
      <c r="E42" s="83"/>
      <c r="F42" s="86"/>
      <c r="G42" s="70"/>
      <c r="H42" s="70"/>
      <c r="I42" s="26"/>
      <c r="J42" s="26"/>
      <c r="K42" s="26"/>
      <c r="L42" s="41"/>
      <c r="M42" s="40"/>
    </row>
    <row r="43" spans="2:13" x14ac:dyDescent="0.25">
      <c r="B43" s="90"/>
      <c r="C43" s="36">
        <v>2.0479999999999999E-3</v>
      </c>
      <c r="D43" s="39">
        <v>0.34399999999999997</v>
      </c>
      <c r="E43" s="84"/>
      <c r="F43" s="87"/>
      <c r="G43" s="71"/>
      <c r="H43" s="71"/>
      <c r="I43" s="26"/>
      <c r="J43" s="26"/>
      <c r="K43" s="26"/>
      <c r="L43" s="41"/>
      <c r="M43" s="40"/>
    </row>
    <row r="44" spans="2:13" x14ac:dyDescent="0.25">
      <c r="B44" s="88">
        <v>11</v>
      </c>
      <c r="C44" s="36"/>
      <c r="D44" s="38"/>
      <c r="E44" s="82" t="str">
        <f t="shared" ref="E44:F44" si="27">IFERROR(AVERAGE(C44:C46),"Sem dados!")</f>
        <v>Sem dados!</v>
      </c>
      <c r="F44" s="85" t="str">
        <f t="shared" si="27"/>
        <v>Sem dados!</v>
      </c>
      <c r="G44" s="69" t="str">
        <f t="shared" ref="G44" si="28">IFERROR(G$7/E44,"-")</f>
        <v>-</v>
      </c>
      <c r="H44" s="69" t="str">
        <f t="shared" ref="H44" si="29">IFERROR(G44*G44,"-")</f>
        <v>-</v>
      </c>
      <c r="I44" s="26"/>
      <c r="J44" s="26"/>
      <c r="K44" s="26"/>
      <c r="L44" s="41"/>
      <c r="M44" s="40"/>
    </row>
    <row r="45" spans="2:13" x14ac:dyDescent="0.25">
      <c r="B45" s="89"/>
      <c r="C45" s="36"/>
      <c r="D45" s="38"/>
      <c r="E45" s="83"/>
      <c r="F45" s="86"/>
      <c r="G45" s="70"/>
      <c r="H45" s="70"/>
      <c r="I45" s="26"/>
      <c r="J45" s="26"/>
      <c r="K45" s="26"/>
      <c r="L45" s="27"/>
      <c r="M45" s="26"/>
    </row>
    <row r="46" spans="2:13" x14ac:dyDescent="0.25">
      <c r="B46" s="90"/>
      <c r="C46" s="36"/>
      <c r="D46" s="38"/>
      <c r="E46" s="84"/>
      <c r="F46" s="87"/>
      <c r="G46" s="71"/>
      <c r="H46" s="71"/>
      <c r="I46" s="26"/>
      <c r="J46" s="26"/>
      <c r="K46" s="26"/>
      <c r="L46" s="27"/>
      <c r="M46" s="26"/>
    </row>
    <row r="47" spans="2:13" x14ac:dyDescent="0.25">
      <c r="B47" s="81">
        <v>12</v>
      </c>
      <c r="C47" s="36"/>
      <c r="D47" s="38"/>
      <c r="E47" s="82" t="str">
        <f t="shared" ref="E47:F47" si="30">IFERROR(AVERAGE(C47:C49),"Sem dados!")</f>
        <v>Sem dados!</v>
      </c>
      <c r="F47" s="85" t="str">
        <f t="shared" si="30"/>
        <v>Sem dados!</v>
      </c>
      <c r="G47" s="69" t="str">
        <f t="shared" ref="G47" si="31">IFERROR(G$7/E47,"-")</f>
        <v>-</v>
      </c>
      <c r="H47" s="69" t="str">
        <f t="shared" ref="H47" si="32">IFERROR(G47*G47,"-")</f>
        <v>-</v>
      </c>
      <c r="I47" s="26"/>
      <c r="J47" s="26"/>
      <c r="K47" s="26"/>
      <c r="L47" s="27"/>
      <c r="M47" s="26"/>
    </row>
    <row r="48" spans="2:13" x14ac:dyDescent="0.25">
      <c r="B48" s="81"/>
      <c r="C48" s="36"/>
      <c r="D48" s="38"/>
      <c r="E48" s="83"/>
      <c r="F48" s="86"/>
      <c r="G48" s="70"/>
      <c r="H48" s="70"/>
      <c r="I48" s="26"/>
      <c r="J48" s="26"/>
      <c r="K48" s="26"/>
      <c r="L48" s="27"/>
      <c r="M48" s="26"/>
    </row>
    <row r="49" spans="2:13" x14ac:dyDescent="0.25">
      <c r="B49" s="81"/>
      <c r="C49" s="36"/>
      <c r="D49" s="38"/>
      <c r="E49" s="84"/>
      <c r="F49" s="87"/>
      <c r="G49" s="71"/>
      <c r="H49" s="71"/>
      <c r="I49" s="26"/>
      <c r="J49" s="26"/>
      <c r="K49" s="26"/>
      <c r="L49" s="27"/>
      <c r="M49" s="26"/>
    </row>
    <row r="50" spans="2:13" x14ac:dyDescent="0.25">
      <c r="B50" s="88">
        <v>13</v>
      </c>
      <c r="C50" s="36"/>
      <c r="D50" s="38"/>
      <c r="E50" s="82" t="str">
        <f t="shared" ref="E50:F50" si="33">IFERROR(AVERAGE(C50:C52),"Sem dados!")</f>
        <v>Sem dados!</v>
      </c>
      <c r="F50" s="85" t="str">
        <f t="shared" si="33"/>
        <v>Sem dados!</v>
      </c>
      <c r="G50" s="69" t="str">
        <f t="shared" ref="G50" si="34">IFERROR(G$7/E50,"-")</f>
        <v>-</v>
      </c>
      <c r="H50" s="69" t="str">
        <f t="shared" ref="H50" si="35">IFERROR(G50*G50,"-")</f>
        <v>-</v>
      </c>
      <c r="I50" s="26"/>
      <c r="J50" s="26"/>
      <c r="K50" s="26"/>
      <c r="L50" s="26"/>
      <c r="M50" s="26"/>
    </row>
    <row r="51" spans="2:13" x14ac:dyDescent="0.25">
      <c r="B51" s="89"/>
      <c r="C51" s="36"/>
      <c r="D51" s="38"/>
      <c r="E51" s="83"/>
      <c r="F51" s="86"/>
      <c r="G51" s="70"/>
      <c r="H51" s="70"/>
      <c r="I51" s="26"/>
      <c r="J51" s="26"/>
      <c r="K51" s="26"/>
      <c r="L51" s="26"/>
      <c r="M51" s="26"/>
    </row>
    <row r="52" spans="2:13" x14ac:dyDescent="0.25">
      <c r="B52" s="90"/>
      <c r="C52" s="36"/>
      <c r="D52" s="38"/>
      <c r="E52" s="84"/>
      <c r="F52" s="87"/>
      <c r="G52" s="71"/>
      <c r="H52" s="71"/>
      <c r="I52" s="26"/>
      <c r="J52" s="26"/>
      <c r="K52" s="26"/>
      <c r="L52" s="26"/>
      <c r="M52" s="26"/>
    </row>
    <row r="53" spans="2:13" x14ac:dyDescent="0.25">
      <c r="B53" s="88">
        <v>14</v>
      </c>
      <c r="C53" s="36"/>
      <c r="D53" s="38"/>
      <c r="E53" s="82" t="str">
        <f t="shared" ref="E53:F53" si="36">IFERROR(AVERAGE(C53:C55),"Sem dados!")</f>
        <v>Sem dados!</v>
      </c>
      <c r="F53" s="85" t="str">
        <f t="shared" si="36"/>
        <v>Sem dados!</v>
      </c>
      <c r="G53" s="69" t="str">
        <f t="shared" ref="G53" si="37">IFERROR(G$7/E53,"-")</f>
        <v>-</v>
      </c>
      <c r="H53" s="69" t="str">
        <f t="shared" ref="H53" si="38">IFERROR(G53*G53,"-")</f>
        <v>-</v>
      </c>
      <c r="I53" s="26"/>
      <c r="J53" s="26"/>
      <c r="K53" s="26"/>
      <c r="L53" s="26"/>
      <c r="M53" s="26"/>
    </row>
    <row r="54" spans="2:13" x14ac:dyDescent="0.25">
      <c r="B54" s="89"/>
      <c r="C54" s="36"/>
      <c r="D54" s="38"/>
      <c r="E54" s="83"/>
      <c r="F54" s="86"/>
      <c r="G54" s="70"/>
      <c r="H54" s="70"/>
      <c r="I54" s="26"/>
      <c r="J54" s="26"/>
      <c r="K54" s="26"/>
      <c r="L54" s="26"/>
      <c r="M54" s="26"/>
    </row>
    <row r="55" spans="2:13" x14ac:dyDescent="0.25">
      <c r="B55" s="90"/>
      <c r="C55" s="36"/>
      <c r="D55" s="38"/>
      <c r="E55" s="84"/>
      <c r="F55" s="87"/>
      <c r="G55" s="71"/>
      <c r="H55" s="71"/>
      <c r="I55" s="26"/>
      <c r="J55" s="26"/>
      <c r="K55" s="26"/>
      <c r="L55" s="26"/>
      <c r="M55" s="26"/>
    </row>
    <row r="56" spans="2:13" x14ac:dyDescent="0.25">
      <c r="B56" s="81">
        <v>15</v>
      </c>
      <c r="C56" s="36"/>
      <c r="D56" s="38"/>
      <c r="E56" s="82" t="str">
        <f t="shared" ref="E56:F56" si="39">IFERROR(AVERAGE(C56:C58),"Sem dados!")</f>
        <v>Sem dados!</v>
      </c>
      <c r="F56" s="85" t="str">
        <f t="shared" si="39"/>
        <v>Sem dados!</v>
      </c>
      <c r="G56" s="69" t="str">
        <f t="shared" ref="G56" si="40">IFERROR(G$7/E56,"-")</f>
        <v>-</v>
      </c>
      <c r="H56" s="69" t="str">
        <f t="shared" ref="H56" si="41">IFERROR(G56*G56,"-")</f>
        <v>-</v>
      </c>
      <c r="I56" s="26"/>
      <c r="J56" s="27"/>
      <c r="K56" s="27"/>
      <c r="L56" s="27"/>
      <c r="M56" s="27"/>
    </row>
    <row r="57" spans="2:13" x14ac:dyDescent="0.25">
      <c r="B57" s="81"/>
      <c r="C57" s="36"/>
      <c r="D57" s="38"/>
      <c r="E57" s="83"/>
      <c r="F57" s="86"/>
      <c r="G57" s="70"/>
      <c r="H57" s="70"/>
      <c r="I57" s="26"/>
      <c r="J57" s="27"/>
      <c r="K57" s="27"/>
      <c r="L57" s="27"/>
      <c r="M57" s="27"/>
    </row>
    <row r="58" spans="2:13" x14ac:dyDescent="0.25">
      <c r="B58" s="81"/>
      <c r="C58" s="36"/>
      <c r="D58" s="38"/>
      <c r="E58" s="84"/>
      <c r="F58" s="87"/>
      <c r="G58" s="71"/>
      <c r="H58" s="71"/>
      <c r="I58" s="26"/>
      <c r="J58" s="27"/>
      <c r="K58" s="27"/>
      <c r="L58" s="27"/>
      <c r="M58" s="27"/>
    </row>
    <row r="59" spans="2:13" ht="6" customHeight="1" x14ac:dyDescent="0.25">
      <c r="M59" s="22"/>
    </row>
    <row r="60" spans="2:13" ht="32.25" customHeight="1" x14ac:dyDescent="0.25">
      <c r="B60" s="57" t="s">
        <v>41</v>
      </c>
      <c r="C60" s="57"/>
      <c r="D60" s="57"/>
      <c r="E60" s="57"/>
      <c r="F60" s="57"/>
      <c r="G60" s="57"/>
      <c r="H60" s="57"/>
      <c r="I60" s="35"/>
      <c r="J60" s="29"/>
      <c r="K60" s="29"/>
      <c r="M60" s="22"/>
    </row>
    <row r="61" spans="2:13" x14ac:dyDescent="0.25">
      <c r="C61" s="29"/>
      <c r="I61" s="29"/>
      <c r="J61" s="29"/>
      <c r="K61" s="29"/>
      <c r="M61" s="22"/>
    </row>
    <row r="62" spans="2:13" x14ac:dyDescent="0.25">
      <c r="M62" s="22"/>
    </row>
    <row r="63" spans="2:13" x14ac:dyDescent="0.25">
      <c r="M63" s="22"/>
    </row>
    <row r="64" spans="2:13" x14ac:dyDescent="0.25">
      <c r="M64" s="7"/>
    </row>
  </sheetData>
  <sheetProtection password="CE36" sheet="1" objects="1" scenarios="1" formatCells="0" selectLockedCells="1"/>
  <mergeCells count="85">
    <mergeCell ref="B11:B12"/>
    <mergeCell ref="E12:E13"/>
    <mergeCell ref="F12:F13"/>
    <mergeCell ref="H12:H13"/>
    <mergeCell ref="B17:B19"/>
    <mergeCell ref="E17:E19"/>
    <mergeCell ref="F17:F19"/>
    <mergeCell ref="H17:H19"/>
    <mergeCell ref="B14:B16"/>
    <mergeCell ref="E14:E16"/>
    <mergeCell ref="F14:F16"/>
    <mergeCell ref="B26:B28"/>
    <mergeCell ref="E26:E28"/>
    <mergeCell ref="F26:F28"/>
    <mergeCell ref="H26:H28"/>
    <mergeCell ref="H20:H22"/>
    <mergeCell ref="B23:B25"/>
    <mergeCell ref="E23:E25"/>
    <mergeCell ref="F23:F25"/>
    <mergeCell ref="H23:H25"/>
    <mergeCell ref="B20:B22"/>
    <mergeCell ref="E20:E22"/>
    <mergeCell ref="F20:F22"/>
    <mergeCell ref="B32:B34"/>
    <mergeCell ref="E32:E34"/>
    <mergeCell ref="F32:F34"/>
    <mergeCell ref="H32:H34"/>
    <mergeCell ref="B29:B31"/>
    <mergeCell ref="E29:E31"/>
    <mergeCell ref="F29:F31"/>
    <mergeCell ref="H29:H31"/>
    <mergeCell ref="B38:B40"/>
    <mergeCell ref="E38:E40"/>
    <mergeCell ref="F38:F40"/>
    <mergeCell ref="H38:H40"/>
    <mergeCell ref="B35:B37"/>
    <mergeCell ref="E35:E37"/>
    <mergeCell ref="F35:F37"/>
    <mergeCell ref="H35:H37"/>
    <mergeCell ref="B44:B46"/>
    <mergeCell ref="E44:E46"/>
    <mergeCell ref="F44:F46"/>
    <mergeCell ref="H44:H46"/>
    <mergeCell ref="B41:B43"/>
    <mergeCell ref="E41:E43"/>
    <mergeCell ref="F41:F43"/>
    <mergeCell ref="H41:H43"/>
    <mergeCell ref="B50:B52"/>
    <mergeCell ref="E50:E52"/>
    <mergeCell ref="F50:F52"/>
    <mergeCell ref="H50:H52"/>
    <mergeCell ref="B47:B49"/>
    <mergeCell ref="E47:E49"/>
    <mergeCell ref="F47:F49"/>
    <mergeCell ref="H47:H49"/>
    <mergeCell ref="B60:H60"/>
    <mergeCell ref="C10:D10"/>
    <mergeCell ref="G14:G16"/>
    <mergeCell ref="G17:G19"/>
    <mergeCell ref="G20:G22"/>
    <mergeCell ref="G23:G25"/>
    <mergeCell ref="B56:B58"/>
    <mergeCell ref="E56:E58"/>
    <mergeCell ref="F56:F58"/>
    <mergeCell ref="H56:H58"/>
    <mergeCell ref="B53:B55"/>
    <mergeCell ref="E53:E55"/>
    <mergeCell ref="F53:F55"/>
    <mergeCell ref="H53:H55"/>
    <mergeCell ref="G47:G49"/>
    <mergeCell ref="G50:G52"/>
    <mergeCell ref="G53:G55"/>
    <mergeCell ref="G56:G58"/>
    <mergeCell ref="G12:G13"/>
    <mergeCell ref="E7:F7"/>
    <mergeCell ref="E8:F8"/>
    <mergeCell ref="E10:H10"/>
    <mergeCell ref="G41:G43"/>
    <mergeCell ref="G44:G46"/>
    <mergeCell ref="G35:G37"/>
    <mergeCell ref="G38:G40"/>
    <mergeCell ref="G29:G31"/>
    <mergeCell ref="G32:G34"/>
    <mergeCell ref="G26:G28"/>
    <mergeCell ref="H14:H16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1.3 Movimento uniformemente retardado: velocidade e deslocamento&amp;R&amp;D</oddHeader>
    <oddFooter>&amp;L+ Física : Física A : 11° ano&amp;C&amp;A - Página &amp;P de &amp;N&amp;RSantillana</oddFooter>
  </headerFooter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66"/>
  <sheetViews>
    <sheetView showGridLines="0" showRowColHeaders="0" zoomScaleNormal="100" workbookViewId="0">
      <selection activeCell="K14" sqref="K14"/>
    </sheetView>
  </sheetViews>
  <sheetFormatPr defaultRowHeight="15" x14ac:dyDescent="0.25"/>
  <cols>
    <col min="1" max="1" width="4.85546875" customWidth="1"/>
    <col min="2" max="2" width="2.85546875" customWidth="1"/>
    <col min="3" max="3" width="7.5703125" customWidth="1"/>
    <col min="4" max="4" width="11.42578125" customWidth="1"/>
    <col min="5" max="6" width="11.28515625" customWidth="1"/>
    <col min="7" max="7" width="14.140625" bestFit="1" customWidth="1"/>
    <col min="8" max="8" width="14.140625" customWidth="1"/>
    <col min="9" max="12" width="12.140625" customWidth="1"/>
    <col min="13" max="14" width="5" customWidth="1"/>
  </cols>
  <sheetData>
    <row r="1" spans="2:14" ht="3" customHeight="1" x14ac:dyDescent="0.25"/>
    <row r="2" spans="2:14" ht="28.5" x14ac:dyDescent="0.45">
      <c r="B2" s="4" t="s">
        <v>0</v>
      </c>
    </row>
    <row r="3" spans="2:14" ht="3" customHeight="1" x14ac:dyDescent="0.25"/>
    <row r="4" spans="2:14" ht="15.75" x14ac:dyDescent="0.25">
      <c r="B4" s="33" t="s">
        <v>32</v>
      </c>
      <c r="C4" s="33"/>
      <c r="D4" s="33"/>
      <c r="E4" s="33"/>
      <c r="F4" s="33"/>
      <c r="G4" s="33"/>
      <c r="H4" s="33"/>
      <c r="I4" s="33"/>
      <c r="M4" s="7"/>
      <c r="N4" s="7"/>
    </row>
    <row r="5" spans="2:14" ht="12" customHeight="1" x14ac:dyDescent="0.35">
      <c r="B5" s="5"/>
      <c r="M5" s="7"/>
      <c r="N5" s="7"/>
    </row>
    <row r="6" spans="2:14" ht="21" x14ac:dyDescent="0.35">
      <c r="B6" s="5" t="s">
        <v>22</v>
      </c>
      <c r="H6" s="34"/>
      <c r="M6" s="7"/>
      <c r="N6" s="7"/>
    </row>
    <row r="7" spans="2:14" ht="15.75" customHeight="1" x14ac:dyDescent="0.35">
      <c r="B7" s="5"/>
      <c r="M7" s="7"/>
      <c r="N7" s="7"/>
    </row>
    <row r="8" spans="2:14" x14ac:dyDescent="0.25">
      <c r="K8" s="22"/>
    </row>
    <row r="9" spans="2:14" x14ac:dyDescent="0.25">
      <c r="K9" s="22"/>
    </row>
    <row r="10" spans="2:14" x14ac:dyDescent="0.25">
      <c r="K10" s="22"/>
    </row>
    <row r="11" spans="2:14" x14ac:dyDescent="0.25">
      <c r="K11" s="22"/>
    </row>
    <row r="12" spans="2:14" x14ac:dyDescent="0.25">
      <c r="K12" s="22"/>
    </row>
    <row r="13" spans="2:14" x14ac:dyDescent="0.25">
      <c r="K13" s="22"/>
    </row>
    <row r="14" spans="2:14" x14ac:dyDescent="0.25">
      <c r="J14" s="97" t="s">
        <v>51</v>
      </c>
      <c r="K14" s="53">
        <v>3.97</v>
      </c>
      <c r="L14" s="98"/>
    </row>
    <row r="15" spans="2:14" x14ac:dyDescent="0.25">
      <c r="J15" s="51"/>
      <c r="K15" s="52"/>
      <c r="L15" s="50"/>
    </row>
    <row r="16" spans="2:14" x14ac:dyDescent="0.25">
      <c r="J16" s="49"/>
      <c r="K16" s="54"/>
      <c r="L16" s="54"/>
    </row>
    <row r="17" spans="2:12" ht="18" x14ac:dyDescent="0.25">
      <c r="J17" s="94" t="s">
        <v>52</v>
      </c>
      <c r="K17" s="95">
        <f>'Execução Laboratorial - 2'!G8*(-1*ABS((K14/2)))</f>
        <v>-9.3091735999999994E-2</v>
      </c>
      <c r="L17" s="96" t="s">
        <v>53</v>
      </c>
    </row>
    <row r="18" spans="2:12" x14ac:dyDescent="0.25">
      <c r="K18" s="7"/>
    </row>
    <row r="19" spans="2:12" x14ac:dyDescent="0.25">
      <c r="K19" s="7"/>
    </row>
    <row r="20" spans="2:12" x14ac:dyDescent="0.25">
      <c r="K20" s="7"/>
    </row>
    <row r="21" spans="2:12" ht="99" customHeight="1" x14ac:dyDescent="0.25">
      <c r="K21" s="7"/>
    </row>
    <row r="22" spans="2:12" ht="19.5" customHeight="1" x14ac:dyDescent="0.25">
      <c r="B22" t="s">
        <v>50</v>
      </c>
      <c r="K22" s="7"/>
    </row>
    <row r="23" spans="2:12" x14ac:dyDescent="0.25">
      <c r="K23" s="7"/>
    </row>
    <row r="24" spans="2:12" x14ac:dyDescent="0.25">
      <c r="K24" s="7"/>
    </row>
    <row r="25" spans="2:12" x14ac:dyDescent="0.25">
      <c r="K25" s="7"/>
    </row>
    <row r="26" spans="2:12" x14ac:dyDescent="0.25">
      <c r="K26" s="7"/>
    </row>
    <row r="27" spans="2:12" x14ac:dyDescent="0.25">
      <c r="K27" s="7"/>
    </row>
    <row r="28" spans="2:12" x14ac:dyDescent="0.25">
      <c r="K28" s="7"/>
    </row>
    <row r="29" spans="2:12" x14ac:dyDescent="0.25">
      <c r="K29" s="7"/>
    </row>
    <row r="30" spans="2:12" x14ac:dyDescent="0.25">
      <c r="K30" s="7"/>
    </row>
    <row r="31" spans="2:12" x14ac:dyDescent="0.25">
      <c r="K31" s="7"/>
    </row>
    <row r="32" spans="2:12" x14ac:dyDescent="0.25">
      <c r="K32" s="7"/>
    </row>
    <row r="33" spans="2:14" x14ac:dyDescent="0.25">
      <c r="K33" s="7"/>
    </row>
    <row r="34" spans="2:14" x14ac:dyDescent="0.25">
      <c r="K34" s="7"/>
    </row>
    <row r="35" spans="2:14" x14ac:dyDescent="0.25">
      <c r="K35" s="7"/>
    </row>
    <row r="36" spans="2:14" ht="21" x14ac:dyDescent="0.35">
      <c r="B36" s="5"/>
      <c r="K36" s="7"/>
      <c r="M36" s="7"/>
      <c r="N36" s="7"/>
    </row>
    <row r="37" spans="2:14" ht="12" customHeight="1" x14ac:dyDescent="0.35">
      <c r="B37" s="5"/>
      <c r="K37" s="7"/>
      <c r="M37" s="7"/>
      <c r="N37" s="7"/>
    </row>
    <row r="38" spans="2:14" ht="21" x14ac:dyDescent="0.35">
      <c r="B38" s="5"/>
      <c r="K38" s="7"/>
      <c r="M38" s="7"/>
      <c r="N38" s="7"/>
    </row>
    <row r="39" spans="2:14" ht="7.5" customHeight="1" x14ac:dyDescent="0.35">
      <c r="B39" s="5"/>
      <c r="K39" s="7"/>
      <c r="M39" s="7"/>
      <c r="N39" s="7"/>
    </row>
    <row r="40" spans="2:14" x14ac:dyDescent="0.25">
      <c r="K40" s="7"/>
    </row>
    <row r="41" spans="2:14" x14ac:dyDescent="0.25">
      <c r="K41" s="7"/>
    </row>
    <row r="42" spans="2:14" x14ac:dyDescent="0.25">
      <c r="K42" s="7"/>
    </row>
    <row r="43" spans="2:14" x14ac:dyDescent="0.25">
      <c r="K43" s="7"/>
    </row>
    <row r="44" spans="2:14" x14ac:dyDescent="0.25">
      <c r="K44" s="7"/>
    </row>
    <row r="45" spans="2:14" x14ac:dyDescent="0.25">
      <c r="K45" s="7"/>
    </row>
    <row r="46" spans="2:14" x14ac:dyDescent="0.25">
      <c r="K46" s="7"/>
    </row>
    <row r="47" spans="2:14" x14ac:dyDescent="0.25">
      <c r="K47" s="7"/>
    </row>
    <row r="48" spans="2:14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</sheetData>
  <sheetProtection password="CE36" sheet="1" objects="1" scenarios="1" formatCells="0" selectLockedCells="1"/>
  <pageMargins left="0.31496062992125984" right="0.31496062992125984" top="0.55118110236220474" bottom="0.55118110236220474" header="0.31496062992125984" footer="0.31496062992125984"/>
  <pageSetup paperSize="9" orientation="landscape" r:id="rId1"/>
  <headerFooter>
    <oddHeader>&amp;CAL 1.3 Movimento uniformemente retardado: velocidade e deslocamento&amp;R&amp;D</oddHeader>
    <oddFooter>&amp;L+ Física : Física A : 11° ano&amp;C&amp;A - Página &amp;P de &amp;N&amp;RSantillana</oddFooter>
  </headerFooter>
  <ignoredErrors>
    <ignoredError sqref="K17" unlockedFormula="1"/>
  </ignoredError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AL 1.3</vt:lpstr>
      <vt:lpstr>Execução Laboratorial - 1</vt:lpstr>
      <vt:lpstr>Execução Laboratorial - 2</vt:lpstr>
      <vt:lpstr>Análise e Discussão - Final</vt:lpstr>
      <vt:lpstr>'AL 1.3'!Área_de_Impressão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2016-06-13T01:58:25Z</cp:lastPrinted>
  <dcterms:created xsi:type="dcterms:W3CDTF">2016-06-11T09:21:13Z</dcterms:created>
  <dcterms:modified xsi:type="dcterms:W3CDTF">2016-06-13T01:58:37Z</dcterms:modified>
</cp:coreProperties>
</file>