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embeddings/oleObject4.bin" ContentType="application/vnd.openxmlformats-officedocument.oleObject"/>
  <Override PartName="/xl/embeddings/oleObject5.bin" ContentType="application/vnd.openxmlformats-officedocument.oleObject"/>
  <Override PartName="/xl/embeddings/oleObject6.bin" ContentType="application/vnd.openxmlformats-officedocument.oleObject"/>
  <Override PartName="/xl/embeddings/oleObject7.bin" ContentType="application/vnd.openxmlformats-officedocument.oleObject"/>
  <Override PartName="/xl/embeddings/oleObject8.bin" ContentType="application/vnd.openxmlformats-officedocument.oleObject"/>
  <Override PartName="/xl/embeddings/oleObject9.bin" ContentType="application/vnd.openxmlformats-officedocument.oleObject"/>
  <Override PartName="/xl/embeddings/oleObject10.bin" ContentType="application/vnd.openxmlformats-officedocument.oleObject"/>
  <Override PartName="/xl/embeddings/oleObject11.bin" ContentType="application/vnd.openxmlformats-officedocument.oleObject"/>
  <Override PartName="/xl/embeddings/oleObject12.bin" ContentType="application/vnd.openxmlformats-officedocument.oleObject"/>
  <Override PartName="/xl/embeddings/oleObject13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1075" windowHeight="10050"/>
  </bookViews>
  <sheets>
    <sheet name="V3_p174_ex24" sheetId="1" r:id="rId1"/>
  </sheets>
  <calcPr calcId="145621"/>
</workbook>
</file>

<file path=xl/calcChain.xml><?xml version="1.0" encoding="utf-8"?>
<calcChain xmlns="http://schemas.openxmlformats.org/spreadsheetml/2006/main">
  <c r="J65" i="1" l="1"/>
  <c r="J54" i="1"/>
  <c r="J50" i="1"/>
  <c r="J48" i="1"/>
  <c r="J64" i="1"/>
  <c r="H45" i="1" l="1"/>
  <c r="I45" i="1"/>
  <c r="J45" i="1"/>
  <c r="M22" i="1"/>
  <c r="L43" i="1"/>
  <c r="L42" i="1"/>
  <c r="L41" i="1"/>
  <c r="L40" i="1"/>
  <c r="L39" i="1"/>
  <c r="L38" i="1"/>
  <c r="L37" i="1"/>
  <c r="L36" i="1"/>
  <c r="L35" i="1"/>
  <c r="L34" i="1"/>
  <c r="L33" i="1"/>
  <c r="L32" i="1"/>
  <c r="L31" i="1"/>
  <c r="L30" i="1"/>
  <c r="L29" i="1"/>
  <c r="L28" i="1"/>
  <c r="L27" i="1"/>
  <c r="L26" i="1"/>
  <c r="L25" i="1"/>
  <c r="L24" i="1"/>
  <c r="L23" i="1"/>
  <c r="L22" i="1"/>
  <c r="J43" i="1"/>
  <c r="J42" i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J17" i="1"/>
  <c r="J16" i="1"/>
  <c r="J58" i="1"/>
  <c r="L45" i="1" l="1"/>
  <c r="K22" i="1"/>
  <c r="K26" i="1"/>
  <c r="M26" i="1" s="1"/>
  <c r="K30" i="1"/>
  <c r="M30" i="1" s="1"/>
  <c r="K34" i="1"/>
  <c r="M34" i="1" s="1"/>
  <c r="K38" i="1"/>
  <c r="M38" i="1" s="1"/>
  <c r="K42" i="1"/>
  <c r="M42" i="1" s="1"/>
  <c r="K23" i="1"/>
  <c r="K27" i="1"/>
  <c r="M27" i="1" s="1"/>
  <c r="K31" i="1"/>
  <c r="M31" i="1" s="1"/>
  <c r="K35" i="1"/>
  <c r="M35" i="1" s="1"/>
  <c r="K39" i="1"/>
  <c r="M39" i="1" s="1"/>
  <c r="K43" i="1"/>
  <c r="M43" i="1" s="1"/>
  <c r="K24" i="1"/>
  <c r="M24" i="1" s="1"/>
  <c r="K28" i="1"/>
  <c r="M28" i="1" s="1"/>
  <c r="K32" i="1"/>
  <c r="M32" i="1" s="1"/>
  <c r="K36" i="1"/>
  <c r="M36" i="1" s="1"/>
  <c r="K40" i="1"/>
  <c r="M40" i="1" s="1"/>
  <c r="K25" i="1"/>
  <c r="M25" i="1" s="1"/>
  <c r="K29" i="1"/>
  <c r="M29" i="1" s="1"/>
  <c r="K33" i="1"/>
  <c r="M33" i="1" s="1"/>
  <c r="K37" i="1"/>
  <c r="M37" i="1" s="1"/>
  <c r="K41" i="1"/>
  <c r="M41" i="1" s="1"/>
  <c r="M23" i="1" l="1"/>
  <c r="M45" i="1" s="1"/>
  <c r="K45" i="1"/>
</calcChain>
</file>

<file path=xl/sharedStrings.xml><?xml version="1.0" encoding="utf-8"?>
<sst xmlns="http://schemas.openxmlformats.org/spreadsheetml/2006/main" count="30" uniqueCount="28">
  <si>
    <t>Coeficiente de correlação linear:</t>
  </si>
  <si>
    <t>24.1</t>
  </si>
  <si>
    <t>24.2</t>
  </si>
  <si>
    <t>É o perímetro cefálico à nascença que depende do comprimento do biparietal, pelo que o perímetro é a variável resposta e o comprimento do biparietal a variável explicativa.</t>
  </si>
  <si>
    <t>Resolução do problema 24 da página 174 (Volume 3)</t>
  </si>
  <si>
    <t>x</t>
  </si>
  <si>
    <t>y</t>
  </si>
  <si>
    <t>24.6</t>
  </si>
  <si>
    <t>A correlação entre as variáveis é positiva forte.</t>
  </si>
  <si>
    <t>O sinal do declive da reta de mínimos quadrados é positivo.</t>
  </si>
  <si>
    <t>Usando a fórmula do enunciado, obtemos:</t>
  </si>
  <si>
    <t>Seja:</t>
  </si>
  <si>
    <r>
      <t xml:space="preserve">Média de </t>
    </r>
    <r>
      <rPr>
        <b/>
        <i/>
        <sz val="11"/>
        <color theme="1"/>
        <rFont val="Arial"/>
        <family val="2"/>
      </rPr>
      <t>x</t>
    </r>
    <r>
      <rPr>
        <b/>
        <sz val="11"/>
        <color theme="1"/>
        <rFont val="Arial"/>
        <family val="2"/>
      </rPr>
      <t>:</t>
    </r>
  </si>
  <si>
    <r>
      <t xml:space="preserve">Média de </t>
    </r>
    <r>
      <rPr>
        <b/>
        <i/>
        <sz val="11"/>
        <color theme="1"/>
        <rFont val="Arial"/>
        <family val="2"/>
      </rPr>
      <t>y</t>
    </r>
    <r>
      <rPr>
        <b/>
        <sz val="11"/>
        <color theme="1"/>
        <rFont val="Arial"/>
        <family val="2"/>
      </rPr>
      <t>:</t>
    </r>
  </si>
  <si>
    <t>cm</t>
  </si>
  <si>
    <t>24.3 e 24.4</t>
  </si>
  <si>
    <t>Somatórios:</t>
  </si>
  <si>
    <r>
      <t>SS</t>
    </r>
    <r>
      <rPr>
        <b/>
        <i/>
        <sz val="11"/>
        <color theme="1"/>
        <rFont val="Arial"/>
        <family val="2"/>
      </rPr>
      <t>x</t>
    </r>
    <r>
      <rPr>
        <b/>
        <sz val="11"/>
        <color theme="1"/>
        <rFont val="Arial"/>
        <family val="2"/>
      </rPr>
      <t>:</t>
    </r>
  </si>
  <si>
    <r>
      <t>SS</t>
    </r>
    <r>
      <rPr>
        <b/>
        <i/>
        <sz val="11"/>
        <color theme="1"/>
        <rFont val="Arial"/>
        <family val="2"/>
      </rPr>
      <t>y</t>
    </r>
    <r>
      <rPr>
        <b/>
        <sz val="11"/>
        <color theme="1"/>
        <rFont val="Arial"/>
        <family val="2"/>
      </rPr>
      <t>:</t>
    </r>
  </si>
  <si>
    <t>24.5</t>
  </si>
  <si>
    <t>24.7</t>
  </si>
  <si>
    <t>Usando a função existente no Excel, obtemos igualmente:</t>
  </si>
  <si>
    <t>Declive da reta de mínimos quadrados:</t>
  </si>
  <si>
    <t>Ordenada na origem da reta de mínimos quadrados:</t>
  </si>
  <si>
    <t>Equação reduzida da reta de mínimos quadrados:</t>
  </si>
  <si>
    <t>Estimativa para o perímetro cefálico:</t>
  </si>
  <si>
    <r>
      <rPr>
        <b/>
        <i/>
        <sz val="11"/>
        <color theme="1"/>
        <rFont val="Arial"/>
        <family val="2"/>
      </rPr>
      <t>y</t>
    </r>
    <r>
      <rPr>
        <sz val="11"/>
        <color theme="1"/>
        <rFont val="Arial"/>
        <family val="2"/>
      </rPr>
      <t xml:space="preserve"> o perímetro, em cm, da cabeça no momento do nascimento</t>
    </r>
  </si>
  <si>
    <r>
      <rPr>
        <b/>
        <i/>
        <sz val="11"/>
        <color theme="1"/>
        <rFont val="Arial"/>
        <family val="2"/>
      </rPr>
      <t>x</t>
    </r>
    <r>
      <rPr>
        <sz val="11"/>
        <color theme="1"/>
        <rFont val="Arial"/>
        <family val="2"/>
      </rPr>
      <t xml:space="preserve"> o comprimento, em cm, do biparietal do feto (34.ª semana)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</si>
</sst>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b/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2" fontId="1" fillId="0" borderId="0" xfId="0" applyNumberFormat="1" applyFont="1"/>
    <xf numFmtId="0" fontId="3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1" fillId="0" borderId="0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0" fillId="0" borderId="0" xfId="0" applyAlignment="1">
      <alignment vertical="center"/>
    </xf>
    <xf numFmtId="164" fontId="1" fillId="0" borderId="0" xfId="0" applyNumberFormat="1" applyFont="1"/>
    <xf numFmtId="0" fontId="4" fillId="0" borderId="5" xfId="0" applyFont="1" applyBorder="1" applyAlignment="1">
      <alignment horizontal="center" vertical="center"/>
    </xf>
    <xf numFmtId="0" fontId="1" fillId="0" borderId="0" xfId="0" applyFont="1" applyAlignment="1"/>
    <xf numFmtId="0" fontId="1" fillId="0" borderId="0" xfId="0" applyFont="1" applyAlignment="1">
      <alignment vertical="center"/>
    </xf>
    <xf numFmtId="0" fontId="4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164" fontId="1" fillId="0" borderId="13" xfId="0" applyNumberFormat="1" applyFont="1" applyBorder="1" applyAlignment="1">
      <alignment horizontal="center" vertical="center"/>
    </xf>
    <xf numFmtId="164" fontId="1" fillId="0" borderId="11" xfId="0" applyNumberFormat="1" applyFont="1" applyBorder="1" applyAlignment="1">
      <alignment horizontal="center" vertical="center"/>
    </xf>
    <xf numFmtId="164" fontId="1" fillId="0" borderId="12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5" fontId="1" fillId="0" borderId="0" xfId="0" applyNumberFormat="1" applyFont="1"/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5.jpg"/><Relationship Id="rId1" Type="http://schemas.openxmlformats.org/officeDocument/2006/relationships/image" Target="../media/image14.jpg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13" Type="http://schemas.openxmlformats.org/officeDocument/2006/relationships/image" Target="../media/image13.emf"/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12" Type="http://schemas.openxmlformats.org/officeDocument/2006/relationships/image" Target="../media/image12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11" Type="http://schemas.openxmlformats.org/officeDocument/2006/relationships/image" Target="../media/image11.emf"/><Relationship Id="rId5" Type="http://schemas.openxmlformats.org/officeDocument/2006/relationships/image" Target="../media/image5.emf"/><Relationship Id="rId10" Type="http://schemas.openxmlformats.org/officeDocument/2006/relationships/image" Target="../media/image10.emf"/><Relationship Id="rId4" Type="http://schemas.openxmlformats.org/officeDocument/2006/relationships/image" Target="../media/image4.emf"/><Relationship Id="rId9" Type="http://schemas.openxmlformats.org/officeDocument/2006/relationships/image" Target="../media/image9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666751</xdr:colOff>
      <xdr:row>1</xdr:row>
      <xdr:rowOff>0</xdr:rowOff>
    </xdr:from>
    <xdr:ext cx="2369536" cy="647700"/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19876" y="180975"/>
          <a:ext cx="2369536" cy="647700"/>
        </a:xfrm>
        <a:prstGeom prst="rect">
          <a:avLst/>
        </a:prstGeom>
      </xdr:spPr>
    </xdr:pic>
    <xdr:clientData/>
  </xdr:oneCellAnchor>
  <xdr:oneCellAnchor>
    <xdr:from>
      <xdr:col>12</xdr:col>
      <xdr:colOff>352425</xdr:colOff>
      <xdr:row>4</xdr:row>
      <xdr:rowOff>104775</xdr:rowOff>
    </xdr:from>
    <xdr:ext cx="561975" cy="685800"/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24850" y="933450"/>
          <a:ext cx="561975" cy="685800"/>
        </a:xfrm>
        <a:prstGeom prst="rect">
          <a:avLst/>
        </a:prstGeom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247650</xdr:colOff>
          <xdr:row>19</xdr:row>
          <xdr:rowOff>66675</xdr:rowOff>
        </xdr:from>
        <xdr:to>
          <xdr:col>7</xdr:col>
          <xdr:colOff>447675</xdr:colOff>
          <xdr:row>20</xdr:row>
          <xdr:rowOff>123825</xdr:rowOff>
        </xdr:to>
        <xdr:sp macro="" textlink="">
          <xdr:nvSpPr>
            <xdr:cNvPr id="1028" name="Object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190500</xdr:colOff>
          <xdr:row>19</xdr:row>
          <xdr:rowOff>57150</xdr:rowOff>
        </xdr:from>
        <xdr:to>
          <xdr:col>5</xdr:col>
          <xdr:colOff>371475</xdr:colOff>
          <xdr:row>20</xdr:row>
          <xdr:rowOff>142875</xdr:rowOff>
        </xdr:to>
        <xdr:sp macro="" textlink="">
          <xdr:nvSpPr>
            <xdr:cNvPr id="1029" name="Object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219075</xdr:colOff>
          <xdr:row>19</xdr:row>
          <xdr:rowOff>76200</xdr:rowOff>
        </xdr:from>
        <xdr:to>
          <xdr:col>6</xdr:col>
          <xdr:colOff>371475</xdr:colOff>
          <xdr:row>20</xdr:row>
          <xdr:rowOff>123825</xdr:rowOff>
        </xdr:to>
        <xdr:sp macro="" textlink="">
          <xdr:nvSpPr>
            <xdr:cNvPr id="1030" name="Object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371475</xdr:colOff>
          <xdr:row>19</xdr:row>
          <xdr:rowOff>66675</xdr:rowOff>
        </xdr:from>
        <xdr:to>
          <xdr:col>8</xdr:col>
          <xdr:colOff>571500</xdr:colOff>
          <xdr:row>20</xdr:row>
          <xdr:rowOff>123825</xdr:rowOff>
        </xdr:to>
        <xdr:sp macro="" textlink="">
          <xdr:nvSpPr>
            <xdr:cNvPr id="1031" name="Object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247650</xdr:colOff>
          <xdr:row>19</xdr:row>
          <xdr:rowOff>76200</xdr:rowOff>
        </xdr:from>
        <xdr:to>
          <xdr:col>9</xdr:col>
          <xdr:colOff>514350</xdr:colOff>
          <xdr:row>20</xdr:row>
          <xdr:rowOff>123825</xdr:rowOff>
        </xdr:to>
        <xdr:sp macro="" textlink="">
          <xdr:nvSpPr>
            <xdr:cNvPr id="1032" name="Object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19</xdr:row>
          <xdr:rowOff>76200</xdr:rowOff>
        </xdr:from>
        <xdr:to>
          <xdr:col>10</xdr:col>
          <xdr:colOff>495300</xdr:colOff>
          <xdr:row>20</xdr:row>
          <xdr:rowOff>123825</xdr:rowOff>
        </xdr:to>
        <xdr:sp macro="" textlink="">
          <xdr:nvSpPr>
            <xdr:cNvPr id="1033" name="Object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19</xdr:row>
          <xdr:rowOff>76200</xdr:rowOff>
        </xdr:from>
        <xdr:to>
          <xdr:col>11</xdr:col>
          <xdr:colOff>523875</xdr:colOff>
          <xdr:row>20</xdr:row>
          <xdr:rowOff>123825</xdr:rowOff>
        </xdr:to>
        <xdr:sp macro="" textlink="">
          <xdr:nvSpPr>
            <xdr:cNvPr id="1034" name="Object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19</xdr:row>
          <xdr:rowOff>66675</xdr:rowOff>
        </xdr:from>
        <xdr:to>
          <xdr:col>12</xdr:col>
          <xdr:colOff>1047750</xdr:colOff>
          <xdr:row>20</xdr:row>
          <xdr:rowOff>142875</xdr:rowOff>
        </xdr:to>
        <xdr:sp macro="" textlink="">
          <xdr:nvSpPr>
            <xdr:cNvPr id="1040" name="Object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104775</xdr:colOff>
          <xdr:row>51</xdr:row>
          <xdr:rowOff>161925</xdr:rowOff>
        </xdr:from>
        <xdr:to>
          <xdr:col>12</xdr:col>
          <xdr:colOff>666750</xdr:colOff>
          <xdr:row>54</xdr:row>
          <xdr:rowOff>171450</xdr:rowOff>
        </xdr:to>
        <xdr:sp macro="" textlink="">
          <xdr:nvSpPr>
            <xdr:cNvPr id="1042" name="Object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47625</xdr:colOff>
          <xdr:row>48</xdr:row>
          <xdr:rowOff>123825</xdr:rowOff>
        </xdr:from>
        <xdr:to>
          <xdr:col>12</xdr:col>
          <xdr:colOff>504825</xdr:colOff>
          <xdr:row>50</xdr:row>
          <xdr:rowOff>152400</xdr:rowOff>
        </xdr:to>
        <xdr:sp macro="" textlink="">
          <xdr:nvSpPr>
            <xdr:cNvPr id="1044" name="Object 20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46</xdr:row>
          <xdr:rowOff>85725</xdr:rowOff>
        </xdr:from>
        <xdr:to>
          <xdr:col>12</xdr:col>
          <xdr:colOff>561975</xdr:colOff>
          <xdr:row>48</xdr:row>
          <xdr:rowOff>133350</xdr:rowOff>
        </xdr:to>
        <xdr:sp macro="" textlink="">
          <xdr:nvSpPr>
            <xdr:cNvPr id="1045" name="Object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66</xdr:row>
          <xdr:rowOff>9525</xdr:rowOff>
        </xdr:from>
        <xdr:to>
          <xdr:col>10</xdr:col>
          <xdr:colOff>276225</xdr:colOff>
          <xdr:row>67</xdr:row>
          <xdr:rowOff>19050</xdr:rowOff>
        </xdr:to>
        <xdr:sp macro="" textlink="">
          <xdr:nvSpPr>
            <xdr:cNvPr id="1047" name="Object 23" hidden="1">
              <a:extLst>
                <a:ext uri="{63B3BB69-23CF-44E3-9099-C40C66FF867C}">
                  <a14:compatExt spid="_x0000_s10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68</xdr:row>
          <xdr:rowOff>9525</xdr:rowOff>
        </xdr:from>
        <xdr:to>
          <xdr:col>11</xdr:col>
          <xdr:colOff>504825</xdr:colOff>
          <xdr:row>69</xdr:row>
          <xdr:rowOff>19050</xdr:rowOff>
        </xdr:to>
        <xdr:sp macro="" textlink="">
          <xdr:nvSpPr>
            <xdr:cNvPr id="1048" name="Object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3.bin"/><Relationship Id="rId13" Type="http://schemas.openxmlformats.org/officeDocument/2006/relationships/image" Target="../media/image5.emf"/><Relationship Id="rId18" Type="http://schemas.openxmlformats.org/officeDocument/2006/relationships/oleObject" Target="../embeddings/oleObject8.bin"/><Relationship Id="rId26" Type="http://schemas.openxmlformats.org/officeDocument/2006/relationships/oleObject" Target="../embeddings/oleObject12.bin"/><Relationship Id="rId3" Type="http://schemas.openxmlformats.org/officeDocument/2006/relationships/vmlDrawing" Target="../drawings/vmlDrawing1.vml"/><Relationship Id="rId21" Type="http://schemas.openxmlformats.org/officeDocument/2006/relationships/image" Target="../media/image9.emf"/><Relationship Id="rId7" Type="http://schemas.openxmlformats.org/officeDocument/2006/relationships/image" Target="../media/image2.emf"/><Relationship Id="rId12" Type="http://schemas.openxmlformats.org/officeDocument/2006/relationships/oleObject" Target="../embeddings/oleObject5.bin"/><Relationship Id="rId17" Type="http://schemas.openxmlformats.org/officeDocument/2006/relationships/image" Target="../media/image7.emf"/><Relationship Id="rId25" Type="http://schemas.openxmlformats.org/officeDocument/2006/relationships/image" Target="../media/image11.emf"/><Relationship Id="rId2" Type="http://schemas.openxmlformats.org/officeDocument/2006/relationships/drawing" Target="../drawings/drawing1.xml"/><Relationship Id="rId16" Type="http://schemas.openxmlformats.org/officeDocument/2006/relationships/oleObject" Target="../embeddings/oleObject7.bin"/><Relationship Id="rId20" Type="http://schemas.openxmlformats.org/officeDocument/2006/relationships/oleObject" Target="../embeddings/oleObject9.bin"/><Relationship Id="rId29" Type="http://schemas.openxmlformats.org/officeDocument/2006/relationships/image" Target="../media/image13.emf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2.bin"/><Relationship Id="rId11" Type="http://schemas.openxmlformats.org/officeDocument/2006/relationships/image" Target="../media/image4.emf"/><Relationship Id="rId24" Type="http://schemas.openxmlformats.org/officeDocument/2006/relationships/oleObject" Target="../embeddings/oleObject11.bin"/><Relationship Id="rId5" Type="http://schemas.openxmlformats.org/officeDocument/2006/relationships/image" Target="../media/image1.emf"/><Relationship Id="rId15" Type="http://schemas.openxmlformats.org/officeDocument/2006/relationships/image" Target="../media/image6.emf"/><Relationship Id="rId23" Type="http://schemas.openxmlformats.org/officeDocument/2006/relationships/image" Target="../media/image10.emf"/><Relationship Id="rId28" Type="http://schemas.openxmlformats.org/officeDocument/2006/relationships/oleObject" Target="../embeddings/oleObject13.bin"/><Relationship Id="rId10" Type="http://schemas.openxmlformats.org/officeDocument/2006/relationships/oleObject" Target="../embeddings/oleObject4.bin"/><Relationship Id="rId19" Type="http://schemas.openxmlformats.org/officeDocument/2006/relationships/image" Target="../media/image8.emf"/><Relationship Id="rId4" Type="http://schemas.openxmlformats.org/officeDocument/2006/relationships/oleObject" Target="../embeddings/oleObject1.bin"/><Relationship Id="rId9" Type="http://schemas.openxmlformats.org/officeDocument/2006/relationships/image" Target="../media/image3.emf"/><Relationship Id="rId14" Type="http://schemas.openxmlformats.org/officeDocument/2006/relationships/oleObject" Target="../embeddings/oleObject6.bin"/><Relationship Id="rId22" Type="http://schemas.openxmlformats.org/officeDocument/2006/relationships/oleObject" Target="../embeddings/oleObject10.bin"/><Relationship Id="rId27" Type="http://schemas.openxmlformats.org/officeDocument/2006/relationships/image" Target="../media/image12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2:M69"/>
  <sheetViews>
    <sheetView tabSelected="1" workbookViewId="0"/>
  </sheetViews>
  <sheetFormatPr defaultRowHeight="14.25" x14ac:dyDescent="0.2"/>
  <cols>
    <col min="1" max="2" width="9.140625" style="1" customWidth="1"/>
    <col min="3" max="7" width="9.140625" style="1"/>
    <col min="8" max="8" width="11.140625" style="1" customWidth="1"/>
    <col min="9" max="9" width="14.140625" style="1" customWidth="1"/>
    <col min="10" max="10" width="12" style="1" customWidth="1"/>
    <col min="11" max="12" width="9.140625" style="1"/>
    <col min="13" max="13" width="16.28515625" style="1" customWidth="1"/>
    <col min="14" max="16384" width="9.140625" style="1"/>
  </cols>
  <sheetData>
    <row r="2" spans="2:12" ht="18" x14ac:dyDescent="0.25">
      <c r="B2" s="3" t="s">
        <v>4</v>
      </c>
    </row>
    <row r="3" spans="2:12" ht="18" x14ac:dyDescent="0.25">
      <c r="B3" s="3"/>
    </row>
    <row r="4" spans="2:12" ht="15" thickBot="1" x14ac:dyDescent="0.25">
      <c r="E4" s="29" t="s">
        <v>11</v>
      </c>
    </row>
    <row r="5" spans="2:12" ht="15.75" customHeight="1" thickBot="1" x14ac:dyDescent="0.25">
      <c r="B5" s="14" t="s">
        <v>5</v>
      </c>
      <c r="C5" s="17" t="s">
        <v>6</v>
      </c>
      <c r="F5" s="1" t="s">
        <v>27</v>
      </c>
      <c r="G5" s="15"/>
      <c r="H5" s="15"/>
      <c r="I5" s="15"/>
      <c r="J5" s="15"/>
    </row>
    <row r="6" spans="2:12" ht="14.25" customHeight="1" x14ac:dyDescent="0.2">
      <c r="B6" s="10">
        <v>8.09</v>
      </c>
      <c r="C6" s="11">
        <v>33.130000000000003</v>
      </c>
      <c r="F6" s="1" t="s">
        <v>26</v>
      </c>
      <c r="G6" s="16"/>
      <c r="H6" s="16"/>
      <c r="I6" s="16"/>
      <c r="J6" s="16"/>
      <c r="K6" s="16"/>
      <c r="L6" s="12"/>
    </row>
    <row r="7" spans="2:12" ht="14.25" customHeight="1" x14ac:dyDescent="0.2">
      <c r="B7" s="4">
        <v>9.02</v>
      </c>
      <c r="C7" s="5">
        <v>36.450000000000003</v>
      </c>
      <c r="E7" s="16"/>
      <c r="F7" s="16"/>
      <c r="G7" s="16"/>
      <c r="H7" s="16"/>
      <c r="I7" s="16"/>
      <c r="J7" s="16"/>
      <c r="K7" s="16"/>
      <c r="L7" s="12"/>
    </row>
    <row r="8" spans="2:12" ht="14.25" customHeight="1" x14ac:dyDescent="0.2">
      <c r="B8" s="4">
        <v>8.66</v>
      </c>
      <c r="C8" s="5">
        <v>35.76</v>
      </c>
      <c r="E8" s="16"/>
      <c r="F8" s="16"/>
      <c r="G8" s="16"/>
      <c r="H8" s="16"/>
      <c r="I8" s="16"/>
      <c r="J8" s="16"/>
      <c r="K8" s="16"/>
      <c r="L8" s="12"/>
    </row>
    <row r="9" spans="2:12" ht="14.25" customHeight="1" x14ac:dyDescent="0.2">
      <c r="B9" s="4">
        <v>9.0299999999999994</v>
      </c>
      <c r="C9" s="5">
        <v>35.590000000000003</v>
      </c>
      <c r="E9" s="27" t="s">
        <v>1</v>
      </c>
      <c r="F9" s="15"/>
      <c r="G9" s="16"/>
      <c r="H9" s="16"/>
      <c r="I9" s="16"/>
      <c r="J9" s="16"/>
      <c r="K9" s="16"/>
      <c r="L9" s="12"/>
    </row>
    <row r="10" spans="2:12" ht="14.25" customHeight="1" x14ac:dyDescent="0.2">
      <c r="B10" s="4">
        <v>8.0299999999999994</v>
      </c>
      <c r="C10" s="5">
        <v>32.659999999999997</v>
      </c>
      <c r="E10" s="28"/>
      <c r="F10" s="34" t="s">
        <v>3</v>
      </c>
      <c r="G10" s="34"/>
      <c r="H10" s="34"/>
      <c r="I10" s="34"/>
      <c r="J10" s="34"/>
      <c r="K10" s="34"/>
      <c r="L10" s="12"/>
    </row>
    <row r="11" spans="2:12" x14ac:dyDescent="0.2">
      <c r="B11" s="4">
        <v>8.61</v>
      </c>
      <c r="C11" s="5">
        <v>34.57</v>
      </c>
      <c r="E11" s="28"/>
      <c r="F11" s="34"/>
      <c r="G11" s="34"/>
      <c r="H11" s="34"/>
      <c r="I11" s="34"/>
      <c r="J11" s="34"/>
      <c r="K11" s="34"/>
    </row>
    <row r="12" spans="2:12" x14ac:dyDescent="0.2">
      <c r="B12" s="4">
        <v>8.98</v>
      </c>
      <c r="C12" s="5">
        <v>36.229999999999997</v>
      </c>
      <c r="E12" s="28"/>
      <c r="F12" s="34"/>
      <c r="G12" s="34"/>
      <c r="H12" s="34"/>
      <c r="I12" s="34"/>
      <c r="J12" s="34"/>
      <c r="K12" s="34"/>
    </row>
    <row r="13" spans="2:12" x14ac:dyDescent="0.2">
      <c r="B13" s="4">
        <v>8.5500000000000007</v>
      </c>
      <c r="C13" s="5">
        <v>35.1</v>
      </c>
      <c r="E13" s="28"/>
      <c r="F13" s="34"/>
      <c r="G13" s="34"/>
      <c r="H13" s="34"/>
      <c r="I13" s="34"/>
      <c r="J13" s="34"/>
      <c r="K13" s="34"/>
    </row>
    <row r="14" spans="2:12" x14ac:dyDescent="0.2">
      <c r="B14" s="4">
        <v>8.82</v>
      </c>
      <c r="C14" s="5">
        <v>35.590000000000003</v>
      </c>
      <c r="E14" s="28"/>
    </row>
    <row r="15" spans="2:12" ht="15" x14ac:dyDescent="0.2">
      <c r="B15" s="4">
        <v>8.25</v>
      </c>
      <c r="C15" s="5">
        <v>33.94</v>
      </c>
      <c r="E15" s="27" t="s">
        <v>2</v>
      </c>
    </row>
    <row r="16" spans="2:12" ht="15" x14ac:dyDescent="0.2">
      <c r="B16" s="4">
        <v>8.31</v>
      </c>
      <c r="C16" s="5">
        <v>33.83</v>
      </c>
      <c r="I16" s="8" t="s">
        <v>12</v>
      </c>
      <c r="J16" s="13">
        <f>AVERAGE(B6:B27)</f>
        <v>8.5513636363636358</v>
      </c>
      <c r="K16" s="1" t="s">
        <v>14</v>
      </c>
    </row>
    <row r="17" spans="2:13" ht="15" x14ac:dyDescent="0.2">
      <c r="B17" s="4">
        <v>7.81</v>
      </c>
      <c r="C17" s="5">
        <v>31.99</v>
      </c>
      <c r="I17" s="8" t="s">
        <v>13</v>
      </c>
      <c r="J17" s="13">
        <f>AVERAGE(C6:C27)</f>
        <v>34.775000000000006</v>
      </c>
      <c r="K17" s="1" t="s">
        <v>14</v>
      </c>
    </row>
    <row r="18" spans="2:13" x14ac:dyDescent="0.2">
      <c r="B18" s="4">
        <v>8.23</v>
      </c>
      <c r="C18" s="5">
        <v>34.22</v>
      </c>
    </row>
    <row r="19" spans="2:13" ht="15.75" thickBot="1" x14ac:dyDescent="0.25">
      <c r="B19" s="4">
        <v>9.24</v>
      </c>
      <c r="C19" s="5">
        <v>37.630000000000003</v>
      </c>
      <c r="E19" s="27" t="s">
        <v>15</v>
      </c>
      <c r="F19" s="15"/>
      <c r="G19" s="15"/>
      <c r="H19" s="15"/>
      <c r="I19" s="15"/>
      <c r="J19" s="15"/>
      <c r="K19" s="15"/>
      <c r="L19" s="15"/>
    </row>
    <row r="20" spans="2:13" x14ac:dyDescent="0.2">
      <c r="B20" s="4">
        <v>9.07</v>
      </c>
      <c r="C20" s="5">
        <v>36.97</v>
      </c>
      <c r="F20" s="32"/>
      <c r="G20" s="32"/>
      <c r="H20" s="32"/>
      <c r="I20" s="32"/>
      <c r="J20" s="32"/>
      <c r="K20" s="32"/>
      <c r="L20" s="32"/>
      <c r="M20" s="32"/>
    </row>
    <row r="21" spans="2:13" ht="15.75" customHeight="1" thickBot="1" x14ac:dyDescent="0.25">
      <c r="B21" s="4">
        <v>7.49</v>
      </c>
      <c r="C21" s="5">
        <v>30.36</v>
      </c>
      <c r="F21" s="33"/>
      <c r="G21" s="33"/>
      <c r="H21" s="33"/>
      <c r="I21" s="33"/>
      <c r="J21" s="33"/>
      <c r="K21" s="33"/>
      <c r="L21" s="33"/>
      <c r="M21" s="33"/>
    </row>
    <row r="22" spans="2:13" x14ac:dyDescent="0.2">
      <c r="B22" s="4">
        <v>8.2100000000000009</v>
      </c>
      <c r="C22" s="5">
        <v>33.659999999999997</v>
      </c>
      <c r="F22" s="22">
        <v>8.09</v>
      </c>
      <c r="G22" s="23">
        <v>33.130000000000003</v>
      </c>
      <c r="H22" s="24">
        <f>F22^2</f>
        <v>65.448099999999997</v>
      </c>
      <c r="I22" s="24">
        <f>G22^2</f>
        <v>1097.5969000000002</v>
      </c>
      <c r="J22" s="24">
        <f>F22*G22</f>
        <v>268.02170000000001</v>
      </c>
      <c r="K22" s="24">
        <f>F22-$J$16</f>
        <v>-0.46136363636363598</v>
      </c>
      <c r="L22" s="24">
        <f>G22-$J$17</f>
        <v>-1.6450000000000031</v>
      </c>
      <c r="M22" s="24">
        <f>K22*L22</f>
        <v>0.75894318181818266</v>
      </c>
    </row>
    <row r="23" spans="2:13" x14ac:dyDescent="0.2">
      <c r="B23" s="4">
        <v>9.0399999999999991</v>
      </c>
      <c r="C23" s="5">
        <v>35.299999999999997</v>
      </c>
      <c r="F23" s="20">
        <v>9.02</v>
      </c>
      <c r="G23" s="18">
        <v>36.450000000000003</v>
      </c>
      <c r="H23" s="25">
        <f t="shared" ref="H23:I43" si="0">F23^2</f>
        <v>81.360399999999998</v>
      </c>
      <c r="I23" s="25">
        <f t="shared" si="0"/>
        <v>1328.6025000000002</v>
      </c>
      <c r="J23" s="25">
        <f t="shared" ref="J23:J43" si="1">F23*G23</f>
        <v>328.779</v>
      </c>
      <c r="K23" s="25">
        <f t="shared" ref="K23:K43" si="2">F23-$J$16</f>
        <v>0.46863636363636374</v>
      </c>
      <c r="L23" s="25">
        <f t="shared" ref="L23:L43" si="3">G23-$J$17</f>
        <v>1.6749999999999972</v>
      </c>
      <c r="M23" s="25">
        <f t="shared" ref="M23:M43" si="4">K23*L23</f>
        <v>0.78496590909090791</v>
      </c>
    </row>
    <row r="24" spans="2:13" x14ac:dyDescent="0.2">
      <c r="B24" s="4">
        <v>8.9700000000000006</v>
      </c>
      <c r="C24" s="5">
        <v>36.44</v>
      </c>
      <c r="F24" s="20">
        <v>8.66</v>
      </c>
      <c r="G24" s="18">
        <v>35.76</v>
      </c>
      <c r="H24" s="25">
        <f t="shared" si="0"/>
        <v>74.995599999999996</v>
      </c>
      <c r="I24" s="25">
        <f t="shared" si="0"/>
        <v>1278.7775999999999</v>
      </c>
      <c r="J24" s="25">
        <f t="shared" si="1"/>
        <v>309.6816</v>
      </c>
      <c r="K24" s="25">
        <f t="shared" si="2"/>
        <v>0.10863636363636431</v>
      </c>
      <c r="L24" s="25">
        <f t="shared" si="3"/>
        <v>0.98499999999999233</v>
      </c>
      <c r="M24" s="25">
        <f t="shared" si="4"/>
        <v>0.10700681818181801</v>
      </c>
    </row>
    <row r="25" spans="2:13" x14ac:dyDescent="0.2">
      <c r="B25" s="4">
        <v>8.3000000000000007</v>
      </c>
      <c r="C25" s="5">
        <v>35.26</v>
      </c>
      <c r="F25" s="20">
        <v>9.0299999999999994</v>
      </c>
      <c r="G25" s="18">
        <v>35.590000000000003</v>
      </c>
      <c r="H25" s="25">
        <f t="shared" si="0"/>
        <v>81.540899999999993</v>
      </c>
      <c r="I25" s="25">
        <f t="shared" si="0"/>
        <v>1266.6481000000003</v>
      </c>
      <c r="J25" s="25">
        <f t="shared" si="1"/>
        <v>321.3777</v>
      </c>
      <c r="K25" s="25">
        <f t="shared" si="2"/>
        <v>0.47863636363636353</v>
      </c>
      <c r="L25" s="25">
        <f t="shared" si="3"/>
        <v>0.81499999999999773</v>
      </c>
      <c r="M25" s="25">
        <f t="shared" si="4"/>
        <v>0.39008863636363517</v>
      </c>
    </row>
    <row r="26" spans="2:13" x14ac:dyDescent="0.2">
      <c r="B26" s="4">
        <v>8.66</v>
      </c>
      <c r="C26" s="5">
        <v>35.51</v>
      </c>
      <c r="F26" s="20">
        <v>8.0299999999999994</v>
      </c>
      <c r="G26" s="18">
        <v>32.659999999999997</v>
      </c>
      <c r="H26" s="25">
        <f t="shared" si="0"/>
        <v>64.480899999999991</v>
      </c>
      <c r="I26" s="25">
        <f t="shared" si="0"/>
        <v>1066.6755999999998</v>
      </c>
      <c r="J26" s="25">
        <f t="shared" si="1"/>
        <v>262.25979999999993</v>
      </c>
      <c r="K26" s="25">
        <f t="shared" si="2"/>
        <v>-0.52136363636363647</v>
      </c>
      <c r="L26" s="25">
        <f t="shared" si="3"/>
        <v>-2.1150000000000091</v>
      </c>
      <c r="M26" s="25">
        <f t="shared" si="4"/>
        <v>1.1026840909090958</v>
      </c>
    </row>
    <row r="27" spans="2:13" ht="15" thickBot="1" x14ac:dyDescent="0.25">
      <c r="B27" s="6">
        <v>8.76</v>
      </c>
      <c r="C27" s="7">
        <v>34.86</v>
      </c>
      <c r="F27" s="20">
        <v>8.61</v>
      </c>
      <c r="G27" s="18">
        <v>34.57</v>
      </c>
      <c r="H27" s="25">
        <f t="shared" si="0"/>
        <v>74.132099999999994</v>
      </c>
      <c r="I27" s="25">
        <f t="shared" si="0"/>
        <v>1195.0849000000001</v>
      </c>
      <c r="J27" s="25">
        <f t="shared" si="1"/>
        <v>297.64769999999999</v>
      </c>
      <c r="K27" s="25">
        <f t="shared" si="2"/>
        <v>5.8636363636363598E-2</v>
      </c>
      <c r="L27" s="25">
        <f t="shared" si="3"/>
        <v>-0.2050000000000054</v>
      </c>
      <c r="M27" s="25">
        <f t="shared" si="4"/>
        <v>-1.2020454545454855E-2</v>
      </c>
    </row>
    <row r="28" spans="2:13" x14ac:dyDescent="0.2">
      <c r="B28" s="9"/>
      <c r="C28" s="9"/>
      <c r="F28" s="20">
        <v>8.98</v>
      </c>
      <c r="G28" s="18">
        <v>36.229999999999997</v>
      </c>
      <c r="H28" s="25">
        <f t="shared" si="0"/>
        <v>80.640400000000014</v>
      </c>
      <c r="I28" s="25">
        <f t="shared" si="0"/>
        <v>1312.6128999999999</v>
      </c>
      <c r="J28" s="25">
        <f t="shared" si="1"/>
        <v>325.34539999999998</v>
      </c>
      <c r="K28" s="25">
        <f t="shared" si="2"/>
        <v>0.42863636363636459</v>
      </c>
      <c r="L28" s="25">
        <f t="shared" si="3"/>
        <v>1.4549999999999912</v>
      </c>
      <c r="M28" s="25">
        <f t="shared" si="4"/>
        <v>0.62366590909090669</v>
      </c>
    </row>
    <row r="29" spans="2:13" x14ac:dyDescent="0.2">
      <c r="B29" s="9"/>
      <c r="C29" s="9"/>
      <c r="F29" s="20">
        <v>8.5500000000000007</v>
      </c>
      <c r="G29" s="18">
        <v>35.1</v>
      </c>
      <c r="H29" s="25">
        <f t="shared" si="0"/>
        <v>73.102500000000006</v>
      </c>
      <c r="I29" s="25">
        <f t="shared" si="0"/>
        <v>1232.01</v>
      </c>
      <c r="J29" s="25">
        <f t="shared" si="1"/>
        <v>300.10500000000002</v>
      </c>
      <c r="K29" s="25">
        <f t="shared" si="2"/>
        <v>-1.3636363636351234E-3</v>
      </c>
      <c r="L29" s="25">
        <f t="shared" si="3"/>
        <v>0.32499999999999574</v>
      </c>
      <c r="M29" s="25">
        <f t="shared" si="4"/>
        <v>-4.431818181814093E-4</v>
      </c>
    </row>
    <row r="30" spans="2:13" x14ac:dyDescent="0.2">
      <c r="B30" s="9"/>
      <c r="C30" s="9"/>
      <c r="F30" s="20">
        <v>8.82</v>
      </c>
      <c r="G30" s="18">
        <v>35.590000000000003</v>
      </c>
      <c r="H30" s="25">
        <f t="shared" si="0"/>
        <v>77.792400000000001</v>
      </c>
      <c r="I30" s="25">
        <f t="shared" si="0"/>
        <v>1266.6481000000003</v>
      </c>
      <c r="J30" s="25">
        <f t="shared" si="1"/>
        <v>313.90380000000005</v>
      </c>
      <c r="K30" s="25">
        <f t="shared" si="2"/>
        <v>0.26863636363636445</v>
      </c>
      <c r="L30" s="25">
        <f t="shared" si="3"/>
        <v>0.81499999999999773</v>
      </c>
      <c r="M30" s="25">
        <f t="shared" si="4"/>
        <v>0.21893863636363642</v>
      </c>
    </row>
    <row r="31" spans="2:13" x14ac:dyDescent="0.2">
      <c r="B31" s="9"/>
      <c r="C31" s="9"/>
      <c r="F31" s="20">
        <v>8.25</v>
      </c>
      <c r="G31" s="18">
        <v>33.94</v>
      </c>
      <c r="H31" s="25">
        <f t="shared" si="0"/>
        <v>68.0625</v>
      </c>
      <c r="I31" s="25">
        <f t="shared" si="0"/>
        <v>1151.9235999999999</v>
      </c>
      <c r="J31" s="25">
        <f t="shared" si="1"/>
        <v>280.005</v>
      </c>
      <c r="K31" s="25">
        <f t="shared" si="2"/>
        <v>-0.30136363636363583</v>
      </c>
      <c r="L31" s="25">
        <f t="shared" si="3"/>
        <v>-0.83500000000000796</v>
      </c>
      <c r="M31" s="25">
        <f t="shared" si="4"/>
        <v>0.25163863636363831</v>
      </c>
    </row>
    <row r="32" spans="2:13" x14ac:dyDescent="0.2">
      <c r="B32" s="9"/>
      <c r="C32" s="9"/>
      <c r="F32" s="20">
        <v>8.31</v>
      </c>
      <c r="G32" s="18">
        <v>33.83</v>
      </c>
      <c r="H32" s="25">
        <f t="shared" si="0"/>
        <v>69.056100000000015</v>
      </c>
      <c r="I32" s="25">
        <f t="shared" si="0"/>
        <v>1144.4688999999998</v>
      </c>
      <c r="J32" s="25">
        <f t="shared" si="1"/>
        <v>281.12729999999999</v>
      </c>
      <c r="K32" s="25">
        <f t="shared" si="2"/>
        <v>-0.24136363636363534</v>
      </c>
      <c r="L32" s="25">
        <f t="shared" si="3"/>
        <v>-0.94500000000000739</v>
      </c>
      <c r="M32" s="25">
        <f t="shared" si="4"/>
        <v>0.22808863636363719</v>
      </c>
    </row>
    <row r="33" spans="2:13" x14ac:dyDescent="0.2">
      <c r="B33" s="9"/>
      <c r="C33" s="9"/>
      <c r="F33" s="20">
        <v>7.81</v>
      </c>
      <c r="G33" s="18">
        <v>31.99</v>
      </c>
      <c r="H33" s="25">
        <f t="shared" si="0"/>
        <v>60.996099999999991</v>
      </c>
      <c r="I33" s="25">
        <f t="shared" si="0"/>
        <v>1023.3600999999999</v>
      </c>
      <c r="J33" s="25">
        <f t="shared" si="1"/>
        <v>249.84189999999998</v>
      </c>
      <c r="K33" s="25">
        <f t="shared" si="2"/>
        <v>-0.74136363636363622</v>
      </c>
      <c r="L33" s="25">
        <f t="shared" si="3"/>
        <v>-2.7850000000000072</v>
      </c>
      <c r="M33" s="25">
        <f t="shared" si="4"/>
        <v>2.064697727272732</v>
      </c>
    </row>
    <row r="34" spans="2:13" x14ac:dyDescent="0.2">
      <c r="B34" s="9"/>
      <c r="C34" s="9"/>
      <c r="F34" s="20">
        <v>8.23</v>
      </c>
      <c r="G34" s="18">
        <v>34.22</v>
      </c>
      <c r="H34" s="25">
        <f t="shared" si="0"/>
        <v>67.732900000000001</v>
      </c>
      <c r="I34" s="25">
        <f t="shared" si="0"/>
        <v>1171.0083999999999</v>
      </c>
      <c r="J34" s="25">
        <f t="shared" si="1"/>
        <v>281.63060000000002</v>
      </c>
      <c r="K34" s="25">
        <f t="shared" si="2"/>
        <v>-0.32136363636363541</v>
      </c>
      <c r="L34" s="25">
        <f t="shared" si="3"/>
        <v>-0.55500000000000682</v>
      </c>
      <c r="M34" s="25">
        <f t="shared" si="4"/>
        <v>0.17835681818181984</v>
      </c>
    </row>
    <row r="35" spans="2:13" x14ac:dyDescent="0.2">
      <c r="B35" s="9"/>
      <c r="C35" s="9"/>
      <c r="F35" s="20">
        <v>9.24</v>
      </c>
      <c r="G35" s="18">
        <v>37.630000000000003</v>
      </c>
      <c r="H35" s="25">
        <f t="shared" si="0"/>
        <v>85.377600000000001</v>
      </c>
      <c r="I35" s="25">
        <f t="shared" si="0"/>
        <v>1416.0169000000003</v>
      </c>
      <c r="J35" s="25">
        <f t="shared" si="1"/>
        <v>347.70120000000003</v>
      </c>
      <c r="K35" s="25">
        <f t="shared" si="2"/>
        <v>0.68863636363636438</v>
      </c>
      <c r="L35" s="25">
        <f t="shared" si="3"/>
        <v>2.8549999999999969</v>
      </c>
      <c r="M35" s="25">
        <f t="shared" si="4"/>
        <v>1.9660568181818181</v>
      </c>
    </row>
    <row r="36" spans="2:13" x14ac:dyDescent="0.2">
      <c r="B36" s="9"/>
      <c r="C36" s="9"/>
      <c r="F36" s="20">
        <v>9.07</v>
      </c>
      <c r="G36" s="18">
        <v>36.97</v>
      </c>
      <c r="H36" s="25">
        <f t="shared" si="0"/>
        <v>82.264900000000011</v>
      </c>
      <c r="I36" s="25">
        <f t="shared" si="0"/>
        <v>1366.7809</v>
      </c>
      <c r="J36" s="25">
        <f t="shared" si="1"/>
        <v>335.31790000000001</v>
      </c>
      <c r="K36" s="25">
        <f t="shared" si="2"/>
        <v>0.51863636363636445</v>
      </c>
      <c r="L36" s="25">
        <f t="shared" si="3"/>
        <v>2.1949999999999932</v>
      </c>
      <c r="M36" s="25">
        <f t="shared" si="4"/>
        <v>1.1384068181818163</v>
      </c>
    </row>
    <row r="37" spans="2:13" x14ac:dyDescent="0.2">
      <c r="B37" s="9"/>
      <c r="C37" s="9"/>
      <c r="F37" s="20">
        <v>7.49</v>
      </c>
      <c r="G37" s="18">
        <v>30.36</v>
      </c>
      <c r="H37" s="25">
        <f t="shared" si="0"/>
        <v>56.100100000000005</v>
      </c>
      <c r="I37" s="25">
        <f t="shared" si="0"/>
        <v>921.7296</v>
      </c>
      <c r="J37" s="25">
        <f t="shared" si="1"/>
        <v>227.3964</v>
      </c>
      <c r="K37" s="25">
        <f t="shared" si="2"/>
        <v>-1.0613636363636356</v>
      </c>
      <c r="L37" s="25">
        <f t="shared" si="3"/>
        <v>-4.4150000000000063</v>
      </c>
      <c r="M37" s="25">
        <f t="shared" si="4"/>
        <v>4.6859204545454576</v>
      </c>
    </row>
    <row r="38" spans="2:13" x14ac:dyDescent="0.2">
      <c r="B38" s="9"/>
      <c r="C38" s="9"/>
      <c r="F38" s="20">
        <v>8.2100000000000009</v>
      </c>
      <c r="G38" s="18">
        <v>33.659999999999997</v>
      </c>
      <c r="H38" s="25">
        <f t="shared" si="0"/>
        <v>67.404100000000014</v>
      </c>
      <c r="I38" s="25">
        <f t="shared" si="0"/>
        <v>1132.9955999999997</v>
      </c>
      <c r="J38" s="25">
        <f t="shared" si="1"/>
        <v>276.34859999999998</v>
      </c>
      <c r="K38" s="25">
        <f t="shared" si="2"/>
        <v>-0.34136363636363498</v>
      </c>
      <c r="L38" s="25">
        <f t="shared" si="3"/>
        <v>-1.1150000000000091</v>
      </c>
      <c r="M38" s="25">
        <f t="shared" si="4"/>
        <v>0.38062045454545612</v>
      </c>
    </row>
    <row r="39" spans="2:13" x14ac:dyDescent="0.2">
      <c r="B39" s="9"/>
      <c r="C39" s="9"/>
      <c r="F39" s="20">
        <v>9.0399999999999991</v>
      </c>
      <c r="G39" s="18">
        <v>35.299999999999997</v>
      </c>
      <c r="H39" s="25">
        <f t="shared" si="0"/>
        <v>81.721599999999981</v>
      </c>
      <c r="I39" s="25">
        <f t="shared" si="0"/>
        <v>1246.0899999999997</v>
      </c>
      <c r="J39" s="25">
        <f t="shared" si="1"/>
        <v>319.11199999999997</v>
      </c>
      <c r="K39" s="25">
        <f t="shared" si="2"/>
        <v>0.48863636363636331</v>
      </c>
      <c r="L39" s="25">
        <f t="shared" si="3"/>
        <v>0.52499999999999147</v>
      </c>
      <c r="M39" s="25">
        <f t="shared" si="4"/>
        <v>0.25653409090908658</v>
      </c>
    </row>
    <row r="40" spans="2:13" x14ac:dyDescent="0.2">
      <c r="B40" s="9"/>
      <c r="C40" s="9"/>
      <c r="F40" s="20">
        <v>8.9700000000000006</v>
      </c>
      <c r="G40" s="18">
        <v>36.44</v>
      </c>
      <c r="H40" s="25">
        <f t="shared" si="0"/>
        <v>80.460900000000009</v>
      </c>
      <c r="I40" s="25">
        <f t="shared" si="0"/>
        <v>1327.8735999999999</v>
      </c>
      <c r="J40" s="25">
        <f t="shared" si="1"/>
        <v>326.86680000000001</v>
      </c>
      <c r="K40" s="25">
        <f t="shared" si="2"/>
        <v>0.41863636363636481</v>
      </c>
      <c r="L40" s="25">
        <f t="shared" si="3"/>
        <v>1.664999999999992</v>
      </c>
      <c r="M40" s="25">
        <f t="shared" si="4"/>
        <v>0.6970295454545441</v>
      </c>
    </row>
    <row r="41" spans="2:13" x14ac:dyDescent="0.2">
      <c r="B41" s="9"/>
      <c r="C41" s="9"/>
      <c r="F41" s="20">
        <v>8.3000000000000007</v>
      </c>
      <c r="G41" s="18">
        <v>35.26</v>
      </c>
      <c r="H41" s="25">
        <f t="shared" si="0"/>
        <v>68.890000000000015</v>
      </c>
      <c r="I41" s="25">
        <f t="shared" si="0"/>
        <v>1243.2675999999999</v>
      </c>
      <c r="J41" s="25">
        <f t="shared" si="1"/>
        <v>292.65800000000002</v>
      </c>
      <c r="K41" s="25">
        <f t="shared" si="2"/>
        <v>-0.25136363636363512</v>
      </c>
      <c r="L41" s="25">
        <f t="shared" si="3"/>
        <v>0.48499999999999233</v>
      </c>
      <c r="M41" s="25">
        <f t="shared" si="4"/>
        <v>-0.12191136363636111</v>
      </c>
    </row>
    <row r="42" spans="2:13" x14ac:dyDescent="0.2">
      <c r="B42" s="9"/>
      <c r="C42" s="9"/>
      <c r="F42" s="20">
        <v>8.66</v>
      </c>
      <c r="G42" s="18">
        <v>35.51</v>
      </c>
      <c r="H42" s="25">
        <f t="shared" si="0"/>
        <v>74.995599999999996</v>
      </c>
      <c r="I42" s="25">
        <f t="shared" si="0"/>
        <v>1260.9600999999998</v>
      </c>
      <c r="J42" s="25">
        <f t="shared" si="1"/>
        <v>307.51659999999998</v>
      </c>
      <c r="K42" s="25">
        <f t="shared" si="2"/>
        <v>0.10863636363636431</v>
      </c>
      <c r="L42" s="25">
        <f t="shared" si="3"/>
        <v>0.73499999999999233</v>
      </c>
      <c r="M42" s="25">
        <f t="shared" si="4"/>
        <v>7.9847727272726932E-2</v>
      </c>
    </row>
    <row r="43" spans="2:13" ht="15" thickBot="1" x14ac:dyDescent="0.25">
      <c r="B43" s="9"/>
      <c r="C43" s="9"/>
      <c r="F43" s="21">
        <v>8.76</v>
      </c>
      <c r="G43" s="19">
        <v>34.86</v>
      </c>
      <c r="H43" s="26">
        <f t="shared" si="0"/>
        <v>76.7376</v>
      </c>
      <c r="I43" s="26">
        <f t="shared" si="0"/>
        <v>1215.2195999999999</v>
      </c>
      <c r="J43" s="26">
        <f t="shared" si="1"/>
        <v>305.37360000000001</v>
      </c>
      <c r="K43" s="26">
        <f t="shared" si="2"/>
        <v>0.20863636363636395</v>
      </c>
      <c r="L43" s="26">
        <f t="shared" si="3"/>
        <v>8.4999999999993747E-2</v>
      </c>
      <c r="M43" s="26">
        <f t="shared" si="4"/>
        <v>1.7734090909089631E-2</v>
      </c>
    </row>
    <row r="44" spans="2:13" x14ac:dyDescent="0.2">
      <c r="B44" s="9"/>
      <c r="C44" s="9"/>
    </row>
    <row r="45" spans="2:13" ht="15" x14ac:dyDescent="0.25">
      <c r="B45" s="9"/>
      <c r="C45" s="9"/>
      <c r="G45" s="30" t="s">
        <v>16</v>
      </c>
      <c r="H45" s="13">
        <f t="shared" ref="H45:L45" si="5">SUM(H22:H43)</f>
        <v>1613.2933000000003</v>
      </c>
      <c r="I45" s="13">
        <f t="shared" si="5"/>
        <v>26666.351499999997</v>
      </c>
      <c r="J45" s="13">
        <f t="shared" si="5"/>
        <v>6558.0176000000001</v>
      </c>
      <c r="K45" s="13">
        <f t="shared" si="5"/>
        <v>1.3322676295501878E-14</v>
      </c>
      <c r="L45" s="13">
        <f t="shared" si="5"/>
        <v>-1.3855583347321954E-13</v>
      </c>
      <c r="M45" s="13">
        <f>SUM(M22:M43)</f>
        <v>15.796850000000006</v>
      </c>
    </row>
    <row r="46" spans="2:13" x14ac:dyDescent="0.2">
      <c r="B46" s="9"/>
      <c r="C46" s="9"/>
    </row>
    <row r="47" spans="2:13" ht="15" x14ac:dyDescent="0.2">
      <c r="B47" s="9"/>
      <c r="C47" s="9"/>
      <c r="E47" s="27" t="s">
        <v>19</v>
      </c>
    </row>
    <row r="48" spans="2:13" ht="15" x14ac:dyDescent="0.2">
      <c r="B48" s="9"/>
      <c r="C48" s="9"/>
      <c r="I48" s="8" t="s">
        <v>17</v>
      </c>
      <c r="J48" s="31">
        <f>ROUND(H45,4)-22*ROUND(J16,4)^2</f>
        <v>4.5115768800005753</v>
      </c>
    </row>
    <row r="49" spans="2:10" x14ac:dyDescent="0.2">
      <c r="B49" s="9"/>
      <c r="C49" s="9"/>
    </row>
    <row r="50" spans="2:10" ht="15" x14ac:dyDescent="0.2">
      <c r="B50" s="9"/>
      <c r="C50" s="9"/>
      <c r="I50" s="8" t="s">
        <v>18</v>
      </c>
      <c r="J50" s="31">
        <f>ROUND(I45,4)-22*ROUND(J17,4)^2</f>
        <v>61.737750000003871</v>
      </c>
    </row>
    <row r="51" spans="2:10" ht="15" x14ac:dyDescent="0.2">
      <c r="B51" s="9"/>
      <c r="C51" s="9"/>
      <c r="I51" s="8"/>
      <c r="J51" s="2"/>
    </row>
    <row r="52" spans="2:10" ht="15" x14ac:dyDescent="0.2">
      <c r="B52" s="9"/>
      <c r="C52" s="9"/>
      <c r="E52" s="27" t="s">
        <v>7</v>
      </c>
      <c r="F52" s="1" t="s">
        <v>10</v>
      </c>
    </row>
    <row r="54" spans="2:10" ht="15" x14ac:dyDescent="0.2">
      <c r="I54" s="8" t="s">
        <v>0</v>
      </c>
      <c r="J54" s="2">
        <f>ROUND(M45,4)/SQRT(J48*J50)</f>
        <v>0.94652543502265074</v>
      </c>
    </row>
    <row r="56" spans="2:10" x14ac:dyDescent="0.2">
      <c r="F56" s="1" t="s">
        <v>21</v>
      </c>
    </row>
    <row r="58" spans="2:10" ht="15" x14ac:dyDescent="0.2">
      <c r="I58" s="8" t="s">
        <v>0</v>
      </c>
      <c r="J58" s="2">
        <f>CORREL(C6:C27,B6:B27)</f>
        <v>0.9450904411485902</v>
      </c>
    </row>
    <row r="60" spans="2:10" x14ac:dyDescent="0.2">
      <c r="F60" s="1" t="s">
        <v>8</v>
      </c>
    </row>
    <row r="61" spans="2:10" x14ac:dyDescent="0.2">
      <c r="F61" s="1" t="s">
        <v>9</v>
      </c>
    </row>
    <row r="63" spans="2:10" ht="15" x14ac:dyDescent="0.2">
      <c r="E63" s="27" t="s">
        <v>20</v>
      </c>
    </row>
    <row r="64" spans="2:10" ht="15" x14ac:dyDescent="0.2">
      <c r="I64" s="8" t="s">
        <v>22</v>
      </c>
      <c r="J64" s="2">
        <f>SLOPE(C6:C27,B6:B27)</f>
        <v>3.4908166985918454</v>
      </c>
    </row>
    <row r="65" spans="9:10" ht="15" x14ac:dyDescent="0.2">
      <c r="I65" s="8" t="s">
        <v>23</v>
      </c>
      <c r="J65" s="2">
        <f>J17-J64*J16</f>
        <v>4.9237570224507401</v>
      </c>
    </row>
    <row r="66" spans="9:10" ht="15" x14ac:dyDescent="0.2">
      <c r="I66" s="8"/>
    </row>
    <row r="67" spans="9:10" ht="15" x14ac:dyDescent="0.2">
      <c r="I67" s="8" t="s">
        <v>24</v>
      </c>
    </row>
    <row r="69" spans="9:10" ht="15" x14ac:dyDescent="0.2">
      <c r="I69" s="8" t="s">
        <v>25</v>
      </c>
    </row>
  </sheetData>
  <mergeCells count="9">
    <mergeCell ref="F10:K13"/>
    <mergeCell ref="L20:L21"/>
    <mergeCell ref="M20:M21"/>
    <mergeCell ref="F20:F21"/>
    <mergeCell ref="G20:G21"/>
    <mergeCell ref="H20:H21"/>
    <mergeCell ref="I20:I21"/>
    <mergeCell ref="J20:J21"/>
    <mergeCell ref="K20:K21"/>
  </mergeCells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Equation.DSMT4" shapeId="1042" r:id="rId4">
          <objectPr defaultSize="0" autoPict="0" r:id="rId5">
            <anchor moveWithCells="1" sizeWithCells="1">
              <from>
                <xdr:col>11</xdr:col>
                <xdr:colOff>104775</xdr:colOff>
                <xdr:row>51</xdr:row>
                <xdr:rowOff>161925</xdr:rowOff>
              </from>
              <to>
                <xdr:col>12</xdr:col>
                <xdr:colOff>666750</xdr:colOff>
                <xdr:row>54</xdr:row>
                <xdr:rowOff>171450</xdr:rowOff>
              </to>
            </anchor>
          </objectPr>
        </oleObject>
      </mc:Choice>
      <mc:Fallback>
        <oleObject progId="Equation.DSMT4" shapeId="1042" r:id="rId4"/>
      </mc:Fallback>
    </mc:AlternateContent>
    <mc:AlternateContent xmlns:mc="http://schemas.openxmlformats.org/markup-compatibility/2006">
      <mc:Choice Requires="x14">
        <oleObject progId="Equation.DSMT4" shapeId="1044" r:id="rId6">
          <objectPr defaultSize="0" r:id="rId7">
            <anchor moveWithCells="1">
              <from>
                <xdr:col>11</xdr:col>
                <xdr:colOff>47625</xdr:colOff>
                <xdr:row>48</xdr:row>
                <xdr:rowOff>123825</xdr:rowOff>
              </from>
              <to>
                <xdr:col>12</xdr:col>
                <xdr:colOff>504825</xdr:colOff>
                <xdr:row>50</xdr:row>
                <xdr:rowOff>152400</xdr:rowOff>
              </to>
            </anchor>
          </objectPr>
        </oleObject>
      </mc:Choice>
      <mc:Fallback>
        <oleObject progId="Equation.DSMT4" shapeId="1044" r:id="rId6"/>
      </mc:Fallback>
    </mc:AlternateContent>
    <mc:AlternateContent xmlns:mc="http://schemas.openxmlformats.org/markup-compatibility/2006">
      <mc:Choice Requires="x14">
        <oleObject progId="Equation.DSMT4" shapeId="1045" r:id="rId8">
          <objectPr defaultSize="0" r:id="rId9">
            <anchor moveWithCells="1">
              <from>
                <xdr:col>11</xdr:col>
                <xdr:colOff>38100</xdr:colOff>
                <xdr:row>46</xdr:row>
                <xdr:rowOff>85725</xdr:rowOff>
              </from>
              <to>
                <xdr:col>12</xdr:col>
                <xdr:colOff>561975</xdr:colOff>
                <xdr:row>48</xdr:row>
                <xdr:rowOff>133350</xdr:rowOff>
              </to>
            </anchor>
          </objectPr>
        </oleObject>
      </mc:Choice>
      <mc:Fallback>
        <oleObject progId="Equation.DSMT4" shapeId="1045" r:id="rId8"/>
      </mc:Fallback>
    </mc:AlternateContent>
    <mc:AlternateContent xmlns:mc="http://schemas.openxmlformats.org/markup-compatibility/2006">
      <mc:Choice Requires="x14">
        <oleObject progId="Equation.DSMT4" shapeId="1047" r:id="rId10">
          <objectPr defaultSize="0" r:id="rId11">
            <anchor moveWithCells="1">
              <from>
                <xdr:col>9</xdr:col>
                <xdr:colOff>19050</xdr:colOff>
                <xdr:row>66</xdr:row>
                <xdr:rowOff>9525</xdr:rowOff>
              </from>
              <to>
                <xdr:col>10</xdr:col>
                <xdr:colOff>276225</xdr:colOff>
                <xdr:row>67</xdr:row>
                <xdr:rowOff>19050</xdr:rowOff>
              </to>
            </anchor>
          </objectPr>
        </oleObject>
      </mc:Choice>
      <mc:Fallback>
        <oleObject progId="Equation.DSMT4" shapeId="1047" r:id="rId10"/>
      </mc:Fallback>
    </mc:AlternateContent>
    <mc:AlternateContent xmlns:mc="http://schemas.openxmlformats.org/markup-compatibility/2006">
      <mc:Choice Requires="x14">
        <oleObject progId="Equation.DSMT4" shapeId="1048" r:id="rId12">
          <objectPr defaultSize="0" r:id="rId13">
            <anchor moveWithCells="1">
              <from>
                <xdr:col>9</xdr:col>
                <xdr:colOff>19050</xdr:colOff>
                <xdr:row>68</xdr:row>
                <xdr:rowOff>9525</xdr:rowOff>
              </from>
              <to>
                <xdr:col>11</xdr:col>
                <xdr:colOff>504825</xdr:colOff>
                <xdr:row>69</xdr:row>
                <xdr:rowOff>19050</xdr:rowOff>
              </to>
            </anchor>
          </objectPr>
        </oleObject>
      </mc:Choice>
      <mc:Fallback>
        <oleObject progId="Equation.DSMT4" shapeId="1048" r:id="rId12"/>
      </mc:Fallback>
    </mc:AlternateContent>
    <mc:AlternateContent xmlns:mc="http://schemas.openxmlformats.org/markup-compatibility/2006">
      <mc:Choice Requires="x14">
        <oleObject progId="Equation.DSMT4" shapeId="1028" r:id="rId14">
          <objectPr defaultSize="0" r:id="rId15">
            <anchor moveWithCells="1">
              <from>
                <xdr:col>7</xdr:col>
                <xdr:colOff>247650</xdr:colOff>
                <xdr:row>19</xdr:row>
                <xdr:rowOff>66675</xdr:rowOff>
              </from>
              <to>
                <xdr:col>7</xdr:col>
                <xdr:colOff>447675</xdr:colOff>
                <xdr:row>20</xdr:row>
                <xdr:rowOff>123825</xdr:rowOff>
              </to>
            </anchor>
          </objectPr>
        </oleObject>
      </mc:Choice>
      <mc:Fallback>
        <oleObject progId="Equation.DSMT4" shapeId="1028" r:id="rId14"/>
      </mc:Fallback>
    </mc:AlternateContent>
    <mc:AlternateContent xmlns:mc="http://schemas.openxmlformats.org/markup-compatibility/2006">
      <mc:Choice Requires="x14">
        <oleObject progId="Equation.DSMT4" shapeId="1029" r:id="rId16">
          <objectPr defaultSize="0" autoPict="0" r:id="rId17">
            <anchor moveWithCells="1">
              <from>
                <xdr:col>5</xdr:col>
                <xdr:colOff>190500</xdr:colOff>
                <xdr:row>19</xdr:row>
                <xdr:rowOff>57150</xdr:rowOff>
              </from>
              <to>
                <xdr:col>5</xdr:col>
                <xdr:colOff>371475</xdr:colOff>
                <xdr:row>20</xdr:row>
                <xdr:rowOff>142875</xdr:rowOff>
              </to>
            </anchor>
          </objectPr>
        </oleObject>
      </mc:Choice>
      <mc:Fallback>
        <oleObject progId="Equation.DSMT4" shapeId="1029" r:id="rId16"/>
      </mc:Fallback>
    </mc:AlternateContent>
    <mc:AlternateContent xmlns:mc="http://schemas.openxmlformats.org/markup-compatibility/2006">
      <mc:Choice Requires="x14">
        <oleObject progId="Equation.DSMT4" shapeId="1030" r:id="rId18">
          <objectPr defaultSize="0" r:id="rId19">
            <anchor moveWithCells="1">
              <from>
                <xdr:col>6</xdr:col>
                <xdr:colOff>219075</xdr:colOff>
                <xdr:row>19</xdr:row>
                <xdr:rowOff>76200</xdr:rowOff>
              </from>
              <to>
                <xdr:col>6</xdr:col>
                <xdr:colOff>371475</xdr:colOff>
                <xdr:row>20</xdr:row>
                <xdr:rowOff>123825</xdr:rowOff>
              </to>
            </anchor>
          </objectPr>
        </oleObject>
      </mc:Choice>
      <mc:Fallback>
        <oleObject progId="Equation.DSMT4" shapeId="1030" r:id="rId18"/>
      </mc:Fallback>
    </mc:AlternateContent>
    <mc:AlternateContent xmlns:mc="http://schemas.openxmlformats.org/markup-compatibility/2006">
      <mc:Choice Requires="x14">
        <oleObject progId="Equation.DSMT4" shapeId="1031" r:id="rId20">
          <objectPr defaultSize="0" r:id="rId21">
            <anchor moveWithCells="1">
              <from>
                <xdr:col>8</xdr:col>
                <xdr:colOff>371475</xdr:colOff>
                <xdr:row>19</xdr:row>
                <xdr:rowOff>66675</xdr:rowOff>
              </from>
              <to>
                <xdr:col>8</xdr:col>
                <xdr:colOff>571500</xdr:colOff>
                <xdr:row>20</xdr:row>
                <xdr:rowOff>123825</xdr:rowOff>
              </to>
            </anchor>
          </objectPr>
        </oleObject>
      </mc:Choice>
      <mc:Fallback>
        <oleObject progId="Equation.DSMT4" shapeId="1031" r:id="rId20"/>
      </mc:Fallback>
    </mc:AlternateContent>
    <mc:AlternateContent xmlns:mc="http://schemas.openxmlformats.org/markup-compatibility/2006">
      <mc:Choice Requires="x14">
        <oleObject progId="Equation.DSMT4" shapeId="1032" r:id="rId22">
          <objectPr defaultSize="0" r:id="rId23">
            <anchor moveWithCells="1">
              <from>
                <xdr:col>9</xdr:col>
                <xdr:colOff>247650</xdr:colOff>
                <xdr:row>19</xdr:row>
                <xdr:rowOff>76200</xdr:rowOff>
              </from>
              <to>
                <xdr:col>9</xdr:col>
                <xdr:colOff>514350</xdr:colOff>
                <xdr:row>20</xdr:row>
                <xdr:rowOff>123825</xdr:rowOff>
              </to>
            </anchor>
          </objectPr>
        </oleObject>
      </mc:Choice>
      <mc:Fallback>
        <oleObject progId="Equation.DSMT4" shapeId="1032" r:id="rId22"/>
      </mc:Fallback>
    </mc:AlternateContent>
    <mc:AlternateContent xmlns:mc="http://schemas.openxmlformats.org/markup-compatibility/2006">
      <mc:Choice Requires="x14">
        <oleObject progId="Equation.DSMT4" shapeId="1033" r:id="rId24">
          <objectPr defaultSize="0" r:id="rId25">
            <anchor moveWithCells="1">
              <from>
                <xdr:col>10</xdr:col>
                <xdr:colOff>114300</xdr:colOff>
                <xdr:row>19</xdr:row>
                <xdr:rowOff>76200</xdr:rowOff>
              </from>
              <to>
                <xdr:col>10</xdr:col>
                <xdr:colOff>495300</xdr:colOff>
                <xdr:row>20</xdr:row>
                <xdr:rowOff>123825</xdr:rowOff>
              </to>
            </anchor>
          </objectPr>
        </oleObject>
      </mc:Choice>
      <mc:Fallback>
        <oleObject progId="Equation.DSMT4" shapeId="1033" r:id="rId24"/>
      </mc:Fallback>
    </mc:AlternateContent>
    <mc:AlternateContent xmlns:mc="http://schemas.openxmlformats.org/markup-compatibility/2006">
      <mc:Choice Requires="x14">
        <oleObject progId="Equation.DSMT4" shapeId="1034" r:id="rId26">
          <objectPr defaultSize="0" r:id="rId27">
            <anchor moveWithCells="1">
              <from>
                <xdr:col>11</xdr:col>
                <xdr:colOff>114300</xdr:colOff>
                <xdr:row>19</xdr:row>
                <xdr:rowOff>76200</xdr:rowOff>
              </from>
              <to>
                <xdr:col>11</xdr:col>
                <xdr:colOff>523875</xdr:colOff>
                <xdr:row>20</xdr:row>
                <xdr:rowOff>123825</xdr:rowOff>
              </to>
            </anchor>
          </objectPr>
        </oleObject>
      </mc:Choice>
      <mc:Fallback>
        <oleObject progId="Equation.DSMT4" shapeId="1034" r:id="rId26"/>
      </mc:Fallback>
    </mc:AlternateContent>
    <mc:AlternateContent xmlns:mc="http://schemas.openxmlformats.org/markup-compatibility/2006">
      <mc:Choice Requires="x14">
        <oleObject progId="Equation.DSMT4" shapeId="1040" r:id="rId28">
          <objectPr defaultSize="0" r:id="rId29">
            <anchor moveWithCells="1">
              <from>
                <xdr:col>12</xdr:col>
                <xdr:colOff>57150</xdr:colOff>
                <xdr:row>19</xdr:row>
                <xdr:rowOff>66675</xdr:rowOff>
              </from>
              <to>
                <xdr:col>12</xdr:col>
                <xdr:colOff>1047750</xdr:colOff>
                <xdr:row>20</xdr:row>
                <xdr:rowOff>142875</xdr:rowOff>
              </to>
            </anchor>
          </objectPr>
        </oleObject>
      </mc:Choice>
      <mc:Fallback>
        <oleObject progId="Equation.DSMT4" shapeId="1040" r:id="rId28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V3_p174_ex24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Andrade</dc:creator>
  <cp:lastModifiedBy>Carlos Andrade</cp:lastModifiedBy>
  <dcterms:created xsi:type="dcterms:W3CDTF">2016-06-24T16:27:45Z</dcterms:created>
  <dcterms:modified xsi:type="dcterms:W3CDTF">2016-06-28T09:32:37Z</dcterms:modified>
</cp:coreProperties>
</file>