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autoCompressPictures="0"/>
  <mc:AlternateContent xmlns:mc="http://schemas.openxmlformats.org/markup-compatibility/2006">
    <mc:Choice Requires="x15">
      <x15ac:absPath xmlns:x15ac="http://schemas.microsoft.com/office/spreadsheetml/2010/11/ac" url="\\srv-files1.portoeditora.pt\users$\BG\Restauracao\SBMoutinho\Desktop\New folder\6.º ano\"/>
    </mc:Choice>
  </mc:AlternateContent>
  <bookViews>
    <workbookView xWindow="0" yWindow="0" windowWidth="39975" windowHeight="20415" xr2:uid="{00000000-000D-0000-FFFF-FFFF00000000}"/>
  </bookViews>
  <sheets>
    <sheet name="teste_1_8_2" sheetId="1" r:id="rId1"/>
    <sheet name="Folha1" sheetId="2" r:id="rId2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8" i="1" l="1"/>
  <c r="AD4" i="1"/>
  <c r="E13" i="1"/>
  <c r="D13" i="1"/>
  <c r="C13" i="1"/>
  <c r="E16" i="1"/>
  <c r="D16" i="1"/>
  <c r="C16" i="1"/>
  <c r="E6" i="1"/>
  <c r="D6" i="1"/>
  <c r="C6" i="1"/>
  <c r="E7" i="1"/>
  <c r="D7" i="1"/>
  <c r="C7" i="1"/>
  <c r="E8" i="1"/>
  <c r="C8" i="1"/>
  <c r="E9" i="1"/>
  <c r="D9" i="1"/>
  <c r="C9" i="1"/>
  <c r="E10" i="1"/>
  <c r="D10" i="1"/>
  <c r="C10" i="1"/>
  <c r="E11" i="1"/>
  <c r="D11" i="1"/>
  <c r="C11" i="1"/>
  <c r="E12" i="1"/>
  <c r="D12" i="1"/>
  <c r="C12" i="1"/>
  <c r="E14" i="1"/>
  <c r="D14" i="1"/>
  <c r="C14" i="1"/>
  <c r="E15" i="1"/>
  <c r="D15" i="1"/>
  <c r="C15" i="1"/>
  <c r="E17" i="1"/>
  <c r="D17" i="1"/>
  <c r="C17" i="1"/>
  <c r="E18" i="1"/>
  <c r="D18" i="1"/>
  <c r="C18" i="1"/>
  <c r="E19" i="1"/>
  <c r="D19" i="1"/>
  <c r="C19" i="1"/>
  <c r="E20" i="1"/>
  <c r="D20" i="1"/>
  <c r="C20" i="1"/>
  <c r="E21" i="1"/>
  <c r="D21" i="1"/>
  <c r="C21" i="1"/>
  <c r="E22" i="1"/>
  <c r="D22" i="1"/>
  <c r="C22" i="1"/>
  <c r="E23" i="1"/>
  <c r="D23" i="1"/>
  <c r="C23" i="1"/>
  <c r="E24" i="1"/>
  <c r="D24" i="1"/>
  <c r="C24" i="1"/>
  <c r="E25" i="1"/>
  <c r="D25" i="1"/>
  <c r="C25" i="1"/>
  <c r="E26" i="1"/>
  <c r="D26" i="1"/>
  <c r="C26" i="1"/>
  <c r="E27" i="1"/>
  <c r="D27" i="1"/>
  <c r="C27" i="1"/>
  <c r="E28" i="1"/>
  <c r="D28" i="1"/>
  <c r="C28" i="1"/>
  <c r="E29" i="1"/>
  <c r="D29" i="1"/>
  <c r="C29" i="1"/>
  <c r="E30" i="1"/>
  <c r="D30" i="1"/>
  <c r="C30" i="1"/>
  <c r="E31" i="1"/>
  <c r="D31" i="1"/>
  <c r="C31" i="1"/>
  <c r="E32" i="1"/>
  <c r="D32" i="1"/>
  <c r="C32" i="1"/>
  <c r="E33" i="1"/>
  <c r="D33" i="1"/>
  <c r="C33" i="1"/>
  <c r="E34" i="1"/>
  <c r="D34" i="1"/>
  <c r="C34" i="1"/>
  <c r="E35" i="1"/>
  <c r="D35" i="1"/>
  <c r="C35" i="1"/>
  <c r="D42" i="1"/>
  <c r="E47" i="1"/>
  <c r="D52" i="1"/>
  <c r="D47" i="1"/>
  <c r="D51" i="1"/>
  <c r="F47" i="1"/>
  <c r="G42" i="1"/>
  <c r="F42" i="1"/>
  <c r="H42" i="1"/>
  <c r="E42" i="1"/>
  <c r="I42" i="1"/>
  <c r="J42" i="1"/>
  <c r="K42" i="1"/>
  <c r="J43" i="1"/>
  <c r="I43" i="1"/>
  <c r="D50" i="1"/>
  <c r="K43" i="1"/>
  <c r="F43" i="1"/>
  <c r="G43" i="1"/>
  <c r="E43" i="1"/>
  <c r="H43" i="1"/>
  <c r="D43" i="1"/>
  <c r="D54" i="1"/>
  <c r="G44" i="1"/>
  <c r="D53" i="1"/>
</calcChain>
</file>

<file path=xl/sharedStrings.xml><?xml version="1.0" encoding="utf-8"?>
<sst xmlns="http://schemas.openxmlformats.org/spreadsheetml/2006/main" count="49" uniqueCount="47">
  <si>
    <t>Nome</t>
  </si>
  <si>
    <t>N.º</t>
  </si>
  <si>
    <t>Total</t>
  </si>
  <si>
    <t>Posi</t>
  </si>
  <si>
    <t>Neg</t>
  </si>
  <si>
    <t>Níveis 4/5</t>
  </si>
  <si>
    <t>Média</t>
  </si>
  <si>
    <t>Desvio</t>
  </si>
  <si>
    <t>CV</t>
  </si>
  <si>
    <t>Taxa de sucesso</t>
  </si>
  <si>
    <t>Média das classificações</t>
  </si>
  <si>
    <t>Níveis 1</t>
  </si>
  <si>
    <t xml:space="preserve">Níveis 4-5 </t>
  </si>
  <si>
    <t>Resumo</t>
  </si>
  <si>
    <t>Desvio Padrão</t>
  </si>
  <si>
    <t>Cotações</t>
  </si>
  <si>
    <t>Arredondamento</t>
  </si>
  <si>
    <t>5.1</t>
  </si>
  <si>
    <t>7.1</t>
  </si>
  <si>
    <t>7.2</t>
  </si>
  <si>
    <t>7.3</t>
  </si>
  <si>
    <t>7.4</t>
  </si>
  <si>
    <t>8.1</t>
  </si>
  <si>
    <t>8.2</t>
  </si>
  <si>
    <t>6º__</t>
  </si>
  <si>
    <t>TESTE Nº3</t>
  </si>
  <si>
    <t>3.1</t>
  </si>
  <si>
    <t>3.2</t>
  </si>
  <si>
    <t>4.1</t>
  </si>
  <si>
    <t>4.2</t>
  </si>
  <si>
    <t>7.5</t>
  </si>
  <si>
    <t xml:space="preserve"> 2017/2018</t>
  </si>
  <si>
    <t>3.4.1</t>
  </si>
  <si>
    <t>3.4.2</t>
  </si>
  <si>
    <t>1.</t>
  </si>
  <si>
    <t>2.1</t>
  </si>
  <si>
    <t>2.2</t>
  </si>
  <si>
    <t>2.3.1</t>
  </si>
  <si>
    <t>2.3.2</t>
  </si>
  <si>
    <t>3.3.1</t>
  </si>
  <si>
    <t>3.3.2</t>
  </si>
  <si>
    <t>3.3.3</t>
  </si>
  <si>
    <t>6.1</t>
  </si>
  <si>
    <t>6.2</t>
  </si>
  <si>
    <t>Classificação qualitativa</t>
  </si>
  <si>
    <t>Ficha de avaliação 3</t>
  </si>
  <si>
    <t>Data: ___/___/2018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</si>
</sst>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3" borderId="1" xfId="0" applyFont="1" applyFill="1" applyBorder="1" applyAlignment="1">
      <alignment horizontal="center"/>
    </xf>
    <xf numFmtId="9" fontId="2" fillId="7" borderId="1" xfId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6" borderId="1" xfId="0" applyFont="1" applyFill="1" applyBorder="1" applyAlignment="1">
      <alignment horizontal="center"/>
    </xf>
    <xf numFmtId="9" fontId="2" fillId="6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9" fontId="2" fillId="3" borderId="1" xfId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2" fillId="5" borderId="0" xfId="0" applyFont="1" applyFill="1"/>
    <xf numFmtId="9" fontId="2" fillId="8" borderId="2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0" fontId="4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4" fillId="0" borderId="5" xfId="0" applyFont="1" applyFill="1" applyBorder="1"/>
    <xf numFmtId="0" fontId="3" fillId="0" borderId="5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/>
    </xf>
    <xf numFmtId="0" fontId="5" fillId="7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0" fillId="0" borderId="13" xfId="0" applyFill="1" applyBorder="1"/>
    <xf numFmtId="0" fontId="0" fillId="0" borderId="15" xfId="0" applyFill="1" applyBorder="1"/>
    <xf numFmtId="0" fontId="0" fillId="0" borderId="15" xfId="0" applyBorder="1"/>
    <xf numFmtId="0" fontId="4" fillId="0" borderId="10" xfId="0" applyFont="1" applyFill="1" applyBorder="1"/>
    <xf numFmtId="0" fontId="3" fillId="0" borderId="10" xfId="0" applyFont="1" applyFill="1" applyBorder="1"/>
    <xf numFmtId="0" fontId="2" fillId="0" borderId="10" xfId="0" applyFont="1" applyFill="1" applyBorder="1" applyAlignment="1">
      <alignment horizontal="center"/>
    </xf>
    <xf numFmtId="0" fontId="2" fillId="0" borderId="10" xfId="0" applyNumberFormat="1" applyFont="1" applyFill="1" applyBorder="1" applyAlignment="1">
      <alignment horizontal="center"/>
    </xf>
    <xf numFmtId="0" fontId="0" fillId="0" borderId="11" xfId="0" applyFill="1" applyBorder="1"/>
    <xf numFmtId="0" fontId="5" fillId="4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9" fontId="2" fillId="8" borderId="2" xfId="0" applyNumberFormat="1" applyFont="1" applyFill="1" applyBorder="1" applyAlignment="1">
      <alignment horizontal="center"/>
    </xf>
    <xf numFmtId="9" fontId="2" fillId="8" borderId="3" xfId="0" applyNumberFormat="1" applyFont="1" applyFill="1" applyBorder="1" applyAlignment="1">
      <alignment horizontal="center"/>
    </xf>
    <xf numFmtId="0" fontId="8" fillId="0" borderId="12" xfId="0" applyFont="1" applyFill="1" applyBorder="1"/>
    <xf numFmtId="0" fontId="8" fillId="0" borderId="14" xfId="0" applyFont="1" applyFill="1" applyBorder="1"/>
    <xf numFmtId="0" fontId="8" fillId="0" borderId="9" xfId="0" applyFont="1" applyFill="1" applyBorder="1"/>
  </cellXfs>
  <cellStyles count="2">
    <cellStyle name="Normal" xfId="0" builtinId="0"/>
    <cellStyle name="Percent" xfId="1" builtinId="5"/>
  </cellStyles>
  <dxfs count="6">
    <dxf>
      <fill>
        <patternFill>
          <bgColor rgb="FFFFC000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ont>
        <condense val="0"/>
        <extend val="0"/>
        <color indexed="53"/>
      </font>
      <fill>
        <patternFill>
          <bgColor rgb="FFFFC000"/>
        </patternFill>
      </fill>
    </dxf>
    <dxf>
      <font>
        <condense val="0"/>
        <extend val="0"/>
        <color indexed="1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Ficha Nº 3 - 6º __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teste_1_8_2!$D$40</c:f>
              <c:strCache>
                <c:ptCount val="1"/>
                <c:pt idx="0">
                  <c:v>TESTE Nº3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0-6776-4891-A306-77B0C3FE6CC6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1-6776-4891-A306-77B0C3FE6CC6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6776-4891-A306-77B0C3FE6CC6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3-6776-4891-A306-77B0C3FE6CC6}"/>
              </c:ext>
            </c:extLst>
          </c:dPt>
          <c:dPt>
            <c:idx val="4"/>
            <c:invertIfNegative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4-6776-4891-A306-77B0C3FE6CC6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teste_1_8_2!$D$41:$H$41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teste_1_8_2!$D$43:$H$43</c:f>
              <c:numCache>
                <c:formatCode>0%</c:formatCode>
                <c:ptCount val="5"/>
                <c:pt idx="0">
                  <c:v>0.8666666666666667</c:v>
                </c:pt>
                <c:pt idx="1">
                  <c:v>3.3333333333333333E-2</c:v>
                </c:pt>
                <c:pt idx="2">
                  <c:v>3.3333333333333333E-2</c:v>
                </c:pt>
                <c:pt idx="3">
                  <c:v>6.6666666666666666E-2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776-4891-A306-77B0C3FE6CC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115863736"/>
        <c:axId val="2129786120"/>
      </c:barChart>
      <c:catAx>
        <c:axId val="211586373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Níveis</a:t>
                </a:r>
              </a:p>
            </c:rich>
          </c:tx>
          <c:layout>
            <c:manualLayout>
              <c:xMode val="edge"/>
              <c:yMode val="edge"/>
              <c:x val="3.05555555555556E-2"/>
              <c:y val="0.3125309857101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129786120"/>
        <c:crosses val="autoZero"/>
        <c:auto val="1"/>
        <c:lblAlgn val="ctr"/>
        <c:lblOffset val="100"/>
        <c:noMultiLvlLbl val="0"/>
      </c:catAx>
      <c:valAx>
        <c:axId val="2129786120"/>
        <c:scaling>
          <c:orientation val="minMax"/>
          <c:max val="1"/>
          <c:min val="0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2115863736"/>
        <c:crosses val="autoZero"/>
        <c:crossBetween val="between"/>
        <c:majorUnit val="0.2"/>
      </c:valAx>
      <c:dTable>
        <c:showHorzBorder val="1"/>
        <c:showVertBorder val="1"/>
        <c:showOutline val="1"/>
        <c:showKeys val="0"/>
      </c:dTable>
    </c:plotArea>
    <c:plotVisOnly val="1"/>
    <c:dispBlanksAs val="gap"/>
    <c:showDLblsOverMax val="0"/>
  </c:chart>
  <c:printSettings>
    <c:headerFooter/>
    <c:pageMargins b="0.750000000000001" l="0.70000000000000095" r="0.70000000000000095" t="0.750000000000001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400050</xdr:colOff>
      <xdr:row>38</xdr:row>
      <xdr:rowOff>152400</xdr:rowOff>
    </xdr:from>
    <xdr:to>
      <xdr:col>25</xdr:col>
      <xdr:colOff>0</xdr:colOff>
      <xdr:row>53</xdr:row>
      <xdr:rowOff>38100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4"/>
  <sheetViews>
    <sheetView tabSelected="1" zoomScale="90" zoomScaleNormal="90" zoomScalePageLayoutView="90" workbookViewId="0">
      <selection activeCell="B5" sqref="B5"/>
    </sheetView>
  </sheetViews>
  <sheetFormatPr defaultColWidth="8.85546875" defaultRowHeight="15" x14ac:dyDescent="0.25"/>
  <cols>
    <col min="1" max="1" width="4" customWidth="1"/>
    <col min="2" max="2" width="33.42578125" style="1" customWidth="1"/>
    <col min="3" max="3" width="20.85546875" customWidth="1"/>
    <col min="4" max="4" width="14.28515625" bestFit="1" customWidth="1"/>
    <col min="5" max="5" width="9.140625" customWidth="1"/>
    <col min="6" max="6" width="6.140625" customWidth="1"/>
    <col min="7" max="8" width="5.42578125" customWidth="1"/>
    <col min="9" max="10" width="5.42578125" style="1" customWidth="1"/>
    <col min="11" max="29" width="5.42578125" customWidth="1"/>
  </cols>
  <sheetData>
    <row r="1" spans="1:30" x14ac:dyDescent="0.25">
      <c r="E1" s="1"/>
      <c r="F1" s="1"/>
      <c r="G1" s="1"/>
      <c r="H1" s="1"/>
    </row>
    <row r="2" spans="1:30" x14ac:dyDescent="0.25">
      <c r="E2" s="1"/>
      <c r="F2" s="1"/>
      <c r="G2" s="1"/>
      <c r="H2" s="1"/>
    </row>
    <row r="3" spans="1:30" ht="15.75" thickBot="1" x14ac:dyDescent="0.3">
      <c r="A3" s="5"/>
      <c r="B3" s="45" t="s">
        <v>45</v>
      </c>
      <c r="D3" s="4"/>
      <c r="E3" s="1"/>
      <c r="G3" s="1"/>
      <c r="H3" s="1"/>
    </row>
    <row r="4" spans="1:30" x14ac:dyDescent="0.25">
      <c r="A4" s="40" t="s">
        <v>24</v>
      </c>
      <c r="B4" s="41" t="s">
        <v>31</v>
      </c>
      <c r="C4" s="42" t="s">
        <v>46</v>
      </c>
      <c r="D4" s="43"/>
      <c r="E4" s="28" t="s">
        <v>15</v>
      </c>
      <c r="F4" s="28">
        <v>7</v>
      </c>
      <c r="G4" s="28">
        <v>6</v>
      </c>
      <c r="H4" s="28">
        <v>4</v>
      </c>
      <c r="I4" s="28">
        <v>4</v>
      </c>
      <c r="J4" s="28">
        <v>4</v>
      </c>
      <c r="K4" s="28">
        <v>4</v>
      </c>
      <c r="L4" s="28">
        <v>6</v>
      </c>
      <c r="M4" s="28">
        <v>3</v>
      </c>
      <c r="N4" s="28">
        <v>3</v>
      </c>
      <c r="O4" s="28">
        <v>3</v>
      </c>
      <c r="P4" s="28">
        <v>3</v>
      </c>
      <c r="Q4" s="28">
        <v>3</v>
      </c>
      <c r="R4" s="28">
        <v>5</v>
      </c>
      <c r="S4" s="28">
        <v>3</v>
      </c>
      <c r="T4" s="28">
        <v>5</v>
      </c>
      <c r="U4" s="28">
        <v>4</v>
      </c>
      <c r="V4" s="28">
        <v>4</v>
      </c>
      <c r="W4" s="28">
        <v>4</v>
      </c>
      <c r="X4" s="28">
        <v>6</v>
      </c>
      <c r="Y4" s="28">
        <v>3</v>
      </c>
      <c r="Z4" s="28">
        <v>4</v>
      </c>
      <c r="AA4" s="28">
        <v>6</v>
      </c>
      <c r="AB4" s="28">
        <v>3</v>
      </c>
      <c r="AC4" s="28">
        <v>3</v>
      </c>
      <c r="AD4" s="44">
        <f>SUM(F4:AC4)</f>
        <v>100</v>
      </c>
    </row>
    <row r="5" spans="1:30" ht="15.75" thickBot="1" x14ac:dyDescent="0.3">
      <c r="A5" s="46" t="s">
        <v>1</v>
      </c>
      <c r="B5" s="38" t="s">
        <v>0</v>
      </c>
      <c r="C5" s="38" t="s">
        <v>44</v>
      </c>
      <c r="D5" s="38" t="s">
        <v>16</v>
      </c>
      <c r="E5" s="38" t="s">
        <v>2</v>
      </c>
      <c r="F5" s="29" t="s">
        <v>34</v>
      </c>
      <c r="G5" s="29" t="s">
        <v>35</v>
      </c>
      <c r="H5" s="29" t="s">
        <v>36</v>
      </c>
      <c r="I5" s="29" t="s">
        <v>37</v>
      </c>
      <c r="J5" s="29" t="s">
        <v>38</v>
      </c>
      <c r="K5" s="29" t="s">
        <v>26</v>
      </c>
      <c r="L5" s="29" t="s">
        <v>27</v>
      </c>
      <c r="M5" s="29" t="s">
        <v>39</v>
      </c>
      <c r="N5" s="29" t="s">
        <v>40</v>
      </c>
      <c r="O5" s="29" t="s">
        <v>41</v>
      </c>
      <c r="P5" s="29" t="s">
        <v>32</v>
      </c>
      <c r="Q5" s="29" t="s">
        <v>33</v>
      </c>
      <c r="R5" s="29" t="s">
        <v>28</v>
      </c>
      <c r="S5" s="29" t="s">
        <v>29</v>
      </c>
      <c r="T5" s="29" t="s">
        <v>17</v>
      </c>
      <c r="U5" s="29" t="s">
        <v>42</v>
      </c>
      <c r="V5" s="29" t="s">
        <v>43</v>
      </c>
      <c r="W5" s="29" t="s">
        <v>18</v>
      </c>
      <c r="X5" s="29" t="s">
        <v>19</v>
      </c>
      <c r="Y5" s="29" t="s">
        <v>20</v>
      </c>
      <c r="Z5" s="29" t="s">
        <v>21</v>
      </c>
      <c r="AA5" s="29" t="s">
        <v>30</v>
      </c>
      <c r="AB5" s="29" t="s">
        <v>22</v>
      </c>
      <c r="AC5" s="29" t="s">
        <v>23</v>
      </c>
      <c r="AD5" s="39" t="s">
        <v>2</v>
      </c>
    </row>
    <row r="6" spans="1:30" s="1" customFormat="1" x14ac:dyDescent="0.25">
      <c r="A6" s="50">
        <v>1</v>
      </c>
      <c r="B6" s="24"/>
      <c r="C6" s="25" t="str">
        <f>IF(D6&lt;20,"Não Satisfaz&lt;20",IF(D6&lt;50,"Não Satisfaz",IF(D6&lt;70,"Satisfaz",IF(D6&lt;90,"Satisfaz Bastante","Excelente"))))</f>
        <v>Satisfaz Bastante</v>
      </c>
      <c r="D6" s="26">
        <f>ROUND(E6,0)</f>
        <v>80</v>
      </c>
      <c r="E6" s="26">
        <f t="shared" ref="E6:E35" si="0">SUM(F6:AC6)</f>
        <v>80</v>
      </c>
      <c r="F6" s="27">
        <v>6</v>
      </c>
      <c r="G6" s="27">
        <v>3</v>
      </c>
      <c r="H6" s="27">
        <v>1</v>
      </c>
      <c r="I6" s="27">
        <v>2</v>
      </c>
      <c r="J6" s="27">
        <v>2</v>
      </c>
      <c r="K6" s="27">
        <v>4</v>
      </c>
      <c r="L6" s="27">
        <v>2</v>
      </c>
      <c r="M6" s="27">
        <v>2</v>
      </c>
      <c r="N6" s="27">
        <v>2</v>
      </c>
      <c r="O6" s="27">
        <v>2</v>
      </c>
      <c r="P6" s="27">
        <v>6</v>
      </c>
      <c r="Q6" s="27">
        <v>6</v>
      </c>
      <c r="R6" s="27">
        <v>3</v>
      </c>
      <c r="S6" s="27">
        <v>3</v>
      </c>
      <c r="T6" s="27">
        <v>3</v>
      </c>
      <c r="U6" s="27">
        <v>3</v>
      </c>
      <c r="V6" s="27">
        <v>3</v>
      </c>
      <c r="W6" s="27">
        <v>4</v>
      </c>
      <c r="X6" s="27">
        <v>2</v>
      </c>
      <c r="Y6" s="27">
        <v>3</v>
      </c>
      <c r="Z6" s="27">
        <v>4</v>
      </c>
      <c r="AA6" s="27">
        <v>4</v>
      </c>
      <c r="AB6" s="27">
        <v>4</v>
      </c>
      <c r="AC6" s="27">
        <v>6</v>
      </c>
      <c r="AD6" s="30"/>
    </row>
    <row r="7" spans="1:30" s="1" customFormat="1" x14ac:dyDescent="0.25">
      <c r="A7" s="51">
        <v>2</v>
      </c>
      <c r="B7" s="20"/>
      <c r="C7" s="21" t="str">
        <f t="shared" ref="C7:C35" si="1">IF(D7&lt;20,"Não Satisfaz&lt;20",IF(D7&lt;50,"Não Satisfaz",IF(D7&lt;70,"Satisfaz",IF(D7&lt;90,"Satisfaz Bastante","Excelente"))))</f>
        <v>Não Satisfaz&lt;20</v>
      </c>
      <c r="D7" s="22">
        <f t="shared" ref="D7:D35" si="2">ROUND(E7,0)</f>
        <v>16</v>
      </c>
      <c r="E7" s="22">
        <f t="shared" si="0"/>
        <v>16</v>
      </c>
      <c r="F7" s="23">
        <v>4</v>
      </c>
      <c r="G7" s="23">
        <v>2</v>
      </c>
      <c r="H7" s="23">
        <v>2</v>
      </c>
      <c r="I7" s="23">
        <v>1</v>
      </c>
      <c r="J7" s="23">
        <v>1</v>
      </c>
      <c r="K7" s="23">
        <v>1</v>
      </c>
      <c r="L7" s="23">
        <v>1</v>
      </c>
      <c r="M7" s="23">
        <v>1</v>
      </c>
      <c r="N7" s="23">
        <v>1</v>
      </c>
      <c r="O7" s="23">
        <v>1</v>
      </c>
      <c r="P7" s="23">
        <v>1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31"/>
    </row>
    <row r="8" spans="1:30" s="1" customFormat="1" x14ac:dyDescent="0.25">
      <c r="A8" s="51">
        <v>3</v>
      </c>
      <c r="B8" s="20"/>
      <c r="C8" s="21" t="str">
        <f t="shared" si="1"/>
        <v>Não Satisfaz</v>
      </c>
      <c r="D8" s="22">
        <f>ROUND(E8,0)</f>
        <v>25</v>
      </c>
      <c r="E8" s="22">
        <f t="shared" si="0"/>
        <v>25</v>
      </c>
      <c r="F8" s="23">
        <v>4</v>
      </c>
      <c r="G8" s="23">
        <v>2</v>
      </c>
      <c r="H8" s="23">
        <v>1</v>
      </c>
      <c r="I8" s="23">
        <v>2</v>
      </c>
      <c r="J8" s="23">
        <v>2</v>
      </c>
      <c r="K8" s="23">
        <v>2</v>
      </c>
      <c r="L8" s="23">
        <v>2</v>
      </c>
      <c r="M8" s="23">
        <v>2</v>
      </c>
      <c r="N8" s="23">
        <v>1</v>
      </c>
      <c r="O8" s="23">
        <v>1</v>
      </c>
      <c r="P8" s="23">
        <v>1</v>
      </c>
      <c r="Q8" s="23">
        <v>1</v>
      </c>
      <c r="R8" s="23">
        <v>1</v>
      </c>
      <c r="S8" s="23">
        <v>1</v>
      </c>
      <c r="T8" s="23">
        <v>1</v>
      </c>
      <c r="U8" s="23">
        <v>1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31"/>
    </row>
    <row r="9" spans="1:30" s="1" customFormat="1" x14ac:dyDescent="0.25">
      <c r="A9" s="51">
        <v>4</v>
      </c>
      <c r="B9" s="20"/>
      <c r="C9" s="21" t="str">
        <f t="shared" si="1"/>
        <v>Não Satisfaz&lt;20</v>
      </c>
      <c r="D9" s="22">
        <f t="shared" si="2"/>
        <v>0</v>
      </c>
      <c r="E9" s="22">
        <f t="shared" si="0"/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31"/>
    </row>
    <row r="10" spans="1:30" s="1" customFormat="1" x14ac:dyDescent="0.25">
      <c r="A10" s="51">
        <v>5</v>
      </c>
      <c r="B10" s="20"/>
      <c r="C10" s="21" t="str">
        <f t="shared" si="1"/>
        <v>Não Satisfaz&lt;20</v>
      </c>
      <c r="D10" s="22">
        <f t="shared" si="2"/>
        <v>0</v>
      </c>
      <c r="E10" s="22">
        <f t="shared" si="0"/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31"/>
    </row>
    <row r="11" spans="1:30" s="1" customFormat="1" x14ac:dyDescent="0.25">
      <c r="A11" s="51">
        <v>6</v>
      </c>
      <c r="B11" s="20"/>
      <c r="C11" s="21" t="str">
        <f t="shared" si="1"/>
        <v>Não Satisfaz&lt;20</v>
      </c>
      <c r="D11" s="22">
        <f t="shared" si="2"/>
        <v>0</v>
      </c>
      <c r="E11" s="22">
        <f t="shared" si="0"/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31"/>
    </row>
    <row r="12" spans="1:30" s="1" customFormat="1" x14ac:dyDescent="0.25">
      <c r="A12" s="51">
        <v>7</v>
      </c>
      <c r="B12" s="20"/>
      <c r="C12" s="21" t="str">
        <f t="shared" si="1"/>
        <v>Não Satisfaz&lt;20</v>
      </c>
      <c r="D12" s="22">
        <f t="shared" si="2"/>
        <v>0</v>
      </c>
      <c r="E12" s="22">
        <f t="shared" si="0"/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31"/>
    </row>
    <row r="13" spans="1:30" s="1" customFormat="1" ht="15" customHeight="1" x14ac:dyDescent="0.25">
      <c r="A13" s="51">
        <v>8</v>
      </c>
      <c r="B13" s="20"/>
      <c r="C13" s="21" t="str">
        <f t="shared" si="1"/>
        <v>Satisfaz</v>
      </c>
      <c r="D13" s="22">
        <f t="shared" si="2"/>
        <v>54</v>
      </c>
      <c r="E13" s="22">
        <f t="shared" si="0"/>
        <v>54</v>
      </c>
      <c r="F13" s="23">
        <v>5</v>
      </c>
      <c r="G13" s="23">
        <v>4</v>
      </c>
      <c r="H13" s="23">
        <v>2</v>
      </c>
      <c r="I13" s="23">
        <v>4</v>
      </c>
      <c r="J13" s="23">
        <v>4</v>
      </c>
      <c r="K13" s="23">
        <v>4</v>
      </c>
      <c r="L13" s="23">
        <v>2</v>
      </c>
      <c r="M13" s="23">
        <v>2</v>
      </c>
      <c r="N13" s="23">
        <v>2</v>
      </c>
      <c r="O13" s="23">
        <v>2</v>
      </c>
      <c r="P13" s="23">
        <v>5</v>
      </c>
      <c r="Q13" s="23">
        <v>5</v>
      </c>
      <c r="R13" s="23">
        <v>2</v>
      </c>
      <c r="S13" s="23">
        <v>2</v>
      </c>
      <c r="T13" s="23">
        <v>2</v>
      </c>
      <c r="U13" s="23">
        <v>2</v>
      </c>
      <c r="V13" s="23">
        <v>2</v>
      </c>
      <c r="W13" s="23">
        <v>2</v>
      </c>
      <c r="X13" s="23">
        <v>1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31"/>
    </row>
    <row r="14" spans="1:30" s="1" customFormat="1" x14ac:dyDescent="0.25">
      <c r="A14" s="51">
        <v>9</v>
      </c>
      <c r="B14" s="20"/>
      <c r="C14" s="21" t="str">
        <f t="shared" si="1"/>
        <v>Não Satisfaz&lt;20</v>
      </c>
      <c r="D14" s="22">
        <f t="shared" si="2"/>
        <v>0</v>
      </c>
      <c r="E14" s="22">
        <f t="shared" si="0"/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31"/>
    </row>
    <row r="15" spans="1:30" s="1" customFormat="1" x14ac:dyDescent="0.25">
      <c r="A15" s="51">
        <v>10</v>
      </c>
      <c r="B15" s="20"/>
      <c r="C15" s="21" t="str">
        <f t="shared" si="1"/>
        <v>Não Satisfaz&lt;20</v>
      </c>
      <c r="D15" s="22">
        <f t="shared" si="2"/>
        <v>0</v>
      </c>
      <c r="E15" s="22">
        <f t="shared" si="0"/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31"/>
    </row>
    <row r="16" spans="1:30" s="1" customFormat="1" x14ac:dyDescent="0.25">
      <c r="A16" s="51">
        <v>11</v>
      </c>
      <c r="B16" s="20"/>
      <c r="C16" s="21" t="str">
        <f t="shared" si="1"/>
        <v>Satisfaz Bastante</v>
      </c>
      <c r="D16" s="22">
        <f t="shared" si="2"/>
        <v>80</v>
      </c>
      <c r="E16" s="22">
        <f t="shared" si="0"/>
        <v>80</v>
      </c>
      <c r="F16" s="23">
        <v>6</v>
      </c>
      <c r="G16" s="23">
        <v>4</v>
      </c>
      <c r="H16" s="23">
        <v>2</v>
      </c>
      <c r="I16" s="23">
        <v>4</v>
      </c>
      <c r="J16" s="23">
        <v>4</v>
      </c>
      <c r="K16" s="23">
        <v>4</v>
      </c>
      <c r="L16" s="23">
        <v>2</v>
      </c>
      <c r="M16" s="23">
        <v>2</v>
      </c>
      <c r="N16" s="23">
        <v>2</v>
      </c>
      <c r="O16" s="23">
        <v>2</v>
      </c>
      <c r="P16" s="23">
        <v>4</v>
      </c>
      <c r="Q16" s="23">
        <v>4</v>
      </c>
      <c r="R16" s="23">
        <v>3</v>
      </c>
      <c r="S16" s="23">
        <v>3</v>
      </c>
      <c r="T16" s="23">
        <v>3</v>
      </c>
      <c r="U16" s="23">
        <v>3</v>
      </c>
      <c r="V16" s="23">
        <v>3</v>
      </c>
      <c r="W16" s="23">
        <v>3</v>
      </c>
      <c r="X16" s="23">
        <v>2</v>
      </c>
      <c r="Y16" s="23">
        <v>2</v>
      </c>
      <c r="Z16" s="23">
        <v>4</v>
      </c>
      <c r="AA16" s="23">
        <v>4</v>
      </c>
      <c r="AB16" s="23">
        <v>4</v>
      </c>
      <c r="AC16" s="23">
        <v>6</v>
      </c>
      <c r="AD16" s="31"/>
    </row>
    <row r="17" spans="1:30" s="1" customFormat="1" x14ac:dyDescent="0.25">
      <c r="A17" s="51">
        <v>12</v>
      </c>
      <c r="B17" s="20"/>
      <c r="C17" s="21" t="str">
        <f t="shared" si="1"/>
        <v>Não Satisfaz&lt;20</v>
      </c>
      <c r="D17" s="22">
        <f t="shared" si="2"/>
        <v>0</v>
      </c>
      <c r="E17" s="22">
        <f t="shared" si="0"/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3">
        <v>0</v>
      </c>
      <c r="AC17" s="23">
        <v>0</v>
      </c>
      <c r="AD17" s="31"/>
    </row>
    <row r="18" spans="1:30" s="1" customFormat="1" x14ac:dyDescent="0.25">
      <c r="A18" s="51">
        <v>13</v>
      </c>
      <c r="B18" s="20"/>
      <c r="C18" s="21" t="str">
        <f t="shared" si="1"/>
        <v>Não Satisfaz&lt;20</v>
      </c>
      <c r="D18" s="22">
        <f t="shared" si="2"/>
        <v>0</v>
      </c>
      <c r="E18" s="22">
        <f t="shared" si="0"/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31"/>
    </row>
    <row r="19" spans="1:30" s="1" customFormat="1" x14ac:dyDescent="0.25">
      <c r="A19" s="51">
        <v>14</v>
      </c>
      <c r="B19" s="20"/>
      <c r="C19" s="21" t="str">
        <f t="shared" si="1"/>
        <v>Não Satisfaz&lt;20</v>
      </c>
      <c r="D19" s="22">
        <f t="shared" si="2"/>
        <v>0</v>
      </c>
      <c r="E19" s="22">
        <f t="shared" si="0"/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31"/>
    </row>
    <row r="20" spans="1:30" s="1" customFormat="1" x14ac:dyDescent="0.25">
      <c r="A20" s="51">
        <v>15</v>
      </c>
      <c r="B20" s="20"/>
      <c r="C20" s="21" t="str">
        <f t="shared" si="1"/>
        <v>Não Satisfaz&lt;20</v>
      </c>
      <c r="D20" s="22">
        <f t="shared" si="2"/>
        <v>0</v>
      </c>
      <c r="E20" s="22">
        <f t="shared" si="0"/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31"/>
    </row>
    <row r="21" spans="1:30" s="1" customFormat="1" x14ac:dyDescent="0.25">
      <c r="A21" s="51">
        <v>16</v>
      </c>
      <c r="B21" s="20"/>
      <c r="C21" s="21" t="str">
        <f t="shared" si="1"/>
        <v>Não Satisfaz&lt;20</v>
      </c>
      <c r="D21" s="22">
        <f t="shared" si="2"/>
        <v>0</v>
      </c>
      <c r="E21" s="22">
        <f t="shared" si="0"/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31"/>
    </row>
    <row r="22" spans="1:30" x14ac:dyDescent="0.25">
      <c r="A22" s="51">
        <v>17</v>
      </c>
      <c r="B22" s="20"/>
      <c r="C22" s="21" t="str">
        <f t="shared" si="1"/>
        <v>Não Satisfaz&lt;20</v>
      </c>
      <c r="D22" s="22">
        <f t="shared" si="2"/>
        <v>0</v>
      </c>
      <c r="E22" s="22">
        <f t="shared" si="0"/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32"/>
    </row>
    <row r="23" spans="1:30" x14ac:dyDescent="0.25">
      <c r="A23" s="51">
        <v>18</v>
      </c>
      <c r="B23" s="20"/>
      <c r="C23" s="21" t="str">
        <f t="shared" si="1"/>
        <v>Não Satisfaz&lt;20</v>
      </c>
      <c r="D23" s="22">
        <f t="shared" si="2"/>
        <v>0</v>
      </c>
      <c r="E23" s="22">
        <f t="shared" si="0"/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32"/>
    </row>
    <row r="24" spans="1:30" x14ac:dyDescent="0.25">
      <c r="A24" s="51">
        <v>19</v>
      </c>
      <c r="B24" s="20"/>
      <c r="C24" s="21" t="str">
        <f t="shared" si="1"/>
        <v>Não Satisfaz&lt;20</v>
      </c>
      <c r="D24" s="22">
        <f t="shared" si="2"/>
        <v>0</v>
      </c>
      <c r="E24" s="22">
        <f t="shared" si="0"/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32"/>
    </row>
    <row r="25" spans="1:30" x14ac:dyDescent="0.25">
      <c r="A25" s="51">
        <v>20</v>
      </c>
      <c r="B25" s="20"/>
      <c r="C25" s="21" t="str">
        <f t="shared" si="1"/>
        <v>Não Satisfaz&lt;20</v>
      </c>
      <c r="D25" s="22">
        <f t="shared" si="2"/>
        <v>0</v>
      </c>
      <c r="E25" s="22">
        <f t="shared" si="0"/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32"/>
    </row>
    <row r="26" spans="1:30" x14ac:dyDescent="0.25">
      <c r="A26" s="51">
        <v>21</v>
      </c>
      <c r="B26" s="20"/>
      <c r="C26" s="21" t="str">
        <f t="shared" si="1"/>
        <v>Não Satisfaz&lt;20</v>
      </c>
      <c r="D26" s="22">
        <f t="shared" si="2"/>
        <v>0</v>
      </c>
      <c r="E26" s="22">
        <f t="shared" si="0"/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32"/>
    </row>
    <row r="27" spans="1:30" s="1" customFormat="1" x14ac:dyDescent="0.25">
      <c r="A27" s="51">
        <v>22</v>
      </c>
      <c r="B27" s="20"/>
      <c r="C27" s="21" t="str">
        <f t="shared" si="1"/>
        <v>Não Satisfaz&lt;20</v>
      </c>
      <c r="D27" s="22">
        <f t="shared" si="2"/>
        <v>0</v>
      </c>
      <c r="E27" s="22">
        <f t="shared" si="0"/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31"/>
    </row>
    <row r="28" spans="1:30" s="1" customFormat="1" x14ac:dyDescent="0.25">
      <c r="A28" s="51">
        <v>23</v>
      </c>
      <c r="B28" s="20"/>
      <c r="C28" s="21" t="str">
        <f t="shared" si="1"/>
        <v>Não Satisfaz&lt;20</v>
      </c>
      <c r="D28" s="22">
        <f t="shared" si="2"/>
        <v>0</v>
      </c>
      <c r="E28" s="22">
        <f t="shared" si="0"/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31"/>
    </row>
    <row r="29" spans="1:30" s="1" customFormat="1" x14ac:dyDescent="0.25">
      <c r="A29" s="51">
        <v>24</v>
      </c>
      <c r="B29" s="20"/>
      <c r="C29" s="21" t="str">
        <f t="shared" si="1"/>
        <v>Não Satisfaz&lt;20</v>
      </c>
      <c r="D29" s="22">
        <f t="shared" si="2"/>
        <v>0</v>
      </c>
      <c r="E29" s="22">
        <f t="shared" si="0"/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31"/>
    </row>
    <row r="30" spans="1:30" s="1" customFormat="1" x14ac:dyDescent="0.25">
      <c r="A30" s="51">
        <v>25</v>
      </c>
      <c r="B30" s="20"/>
      <c r="C30" s="21" t="str">
        <f t="shared" si="1"/>
        <v>Não Satisfaz&lt;20</v>
      </c>
      <c r="D30" s="22">
        <f t="shared" si="2"/>
        <v>0</v>
      </c>
      <c r="E30" s="22">
        <f t="shared" si="0"/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31"/>
    </row>
    <row r="31" spans="1:30" s="1" customFormat="1" x14ac:dyDescent="0.25">
      <c r="A31" s="51">
        <v>26</v>
      </c>
      <c r="B31" s="20"/>
      <c r="C31" s="21" t="str">
        <f t="shared" si="1"/>
        <v>Não Satisfaz&lt;20</v>
      </c>
      <c r="D31" s="22">
        <f t="shared" si="2"/>
        <v>0</v>
      </c>
      <c r="E31" s="22">
        <f t="shared" si="0"/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31"/>
    </row>
    <row r="32" spans="1:30" s="1" customFormat="1" x14ac:dyDescent="0.25">
      <c r="A32" s="51">
        <v>27</v>
      </c>
      <c r="B32" s="20"/>
      <c r="C32" s="21" t="str">
        <f t="shared" si="1"/>
        <v>Não Satisfaz&lt;20</v>
      </c>
      <c r="D32" s="22">
        <f t="shared" si="2"/>
        <v>0</v>
      </c>
      <c r="E32" s="22">
        <f t="shared" si="0"/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31"/>
    </row>
    <row r="33" spans="1:30" s="1" customFormat="1" x14ac:dyDescent="0.25">
      <c r="A33" s="51">
        <v>28</v>
      </c>
      <c r="B33" s="20"/>
      <c r="C33" s="21" t="str">
        <f t="shared" si="1"/>
        <v>Não Satisfaz&lt;20</v>
      </c>
      <c r="D33" s="22">
        <f t="shared" si="2"/>
        <v>0</v>
      </c>
      <c r="E33" s="22">
        <f t="shared" si="0"/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  <c r="AD33" s="31"/>
    </row>
    <row r="34" spans="1:30" s="1" customFormat="1" x14ac:dyDescent="0.25">
      <c r="A34" s="51">
        <v>29</v>
      </c>
      <c r="B34" s="20"/>
      <c r="C34" s="21" t="str">
        <f t="shared" si="1"/>
        <v>Não Satisfaz&lt;20</v>
      </c>
      <c r="D34" s="22">
        <f t="shared" ref="D34" si="3">ROUND(E34,0)</f>
        <v>0</v>
      </c>
      <c r="E34" s="22">
        <f t="shared" si="0"/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3">
        <v>0</v>
      </c>
      <c r="AC34" s="23">
        <v>0</v>
      </c>
      <c r="AD34" s="31"/>
    </row>
    <row r="35" spans="1:30" s="1" customFormat="1" ht="15.75" customHeight="1" thickBot="1" x14ac:dyDescent="0.3">
      <c r="A35" s="52">
        <v>30</v>
      </c>
      <c r="B35" s="33"/>
      <c r="C35" s="34" t="str">
        <f t="shared" si="1"/>
        <v>Não Satisfaz&lt;20</v>
      </c>
      <c r="D35" s="35">
        <f t="shared" si="2"/>
        <v>0</v>
      </c>
      <c r="E35" s="35">
        <f t="shared" si="0"/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  <c r="Z35" s="36">
        <v>0</v>
      </c>
      <c r="AA35" s="36">
        <v>0</v>
      </c>
      <c r="AB35" s="36">
        <v>0</v>
      </c>
      <c r="AC35" s="36">
        <v>0</v>
      </c>
      <c r="AD35" s="37"/>
    </row>
    <row r="36" spans="1:30" s="1" customFormat="1" x14ac:dyDescent="0.25">
      <c r="A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</row>
    <row r="40" spans="1:30" x14ac:dyDescent="0.25">
      <c r="D40" s="15" t="s">
        <v>25</v>
      </c>
      <c r="I40"/>
      <c r="J40"/>
    </row>
    <row r="41" spans="1:30" x14ac:dyDescent="0.25">
      <c r="D41" s="9">
        <v>1</v>
      </c>
      <c r="E41" s="9">
        <v>2</v>
      </c>
      <c r="F41" s="6">
        <v>3</v>
      </c>
      <c r="G41" s="6">
        <v>4</v>
      </c>
      <c r="H41" s="6">
        <v>5</v>
      </c>
      <c r="I41" s="11" t="s">
        <v>3</v>
      </c>
      <c r="J41" s="9" t="s">
        <v>4</v>
      </c>
      <c r="K41" s="3" t="s">
        <v>2</v>
      </c>
    </row>
    <row r="42" spans="1:30" x14ac:dyDescent="0.25">
      <c r="D42" s="9">
        <f>COUNTIF(C6:C35,"Não Satisfaz&lt;20")</f>
        <v>26</v>
      </c>
      <c r="E42" s="9">
        <f>COUNTIF(C6:C35,"Não Satisfaz")</f>
        <v>1</v>
      </c>
      <c r="F42" s="6">
        <f>COUNTIF(C6:C35,"Satisfaz")</f>
        <v>1</v>
      </c>
      <c r="G42" s="6">
        <f>COUNTIF(C6:C35,"Satisfaz Bastante")</f>
        <v>2</v>
      </c>
      <c r="H42" s="6">
        <f>COUNTIF(C6:C35,"Excelente")</f>
        <v>0</v>
      </c>
      <c r="I42" s="11">
        <f>SUM(F42:H42)</f>
        <v>3</v>
      </c>
      <c r="J42" s="9">
        <f>SUM(D42:E42)</f>
        <v>27</v>
      </c>
      <c r="K42" s="3">
        <f>SUM(I42:J42)</f>
        <v>30</v>
      </c>
    </row>
    <row r="43" spans="1:30" x14ac:dyDescent="0.25">
      <c r="D43" s="10">
        <f t="shared" ref="D43:K43" si="4">D42/$K$42</f>
        <v>0.8666666666666667</v>
      </c>
      <c r="E43" s="10">
        <f t="shared" si="4"/>
        <v>3.3333333333333333E-2</v>
      </c>
      <c r="F43" s="13">
        <f t="shared" si="4"/>
        <v>3.3333333333333333E-2</v>
      </c>
      <c r="G43" s="13">
        <f t="shared" si="4"/>
        <v>6.6666666666666666E-2</v>
      </c>
      <c r="H43" s="13">
        <f t="shared" si="4"/>
        <v>0</v>
      </c>
      <c r="I43" s="12">
        <f t="shared" si="4"/>
        <v>0.1</v>
      </c>
      <c r="J43" s="10">
        <f t="shared" si="4"/>
        <v>0.9</v>
      </c>
      <c r="K43" s="7">
        <f t="shared" si="4"/>
        <v>1</v>
      </c>
    </row>
    <row r="44" spans="1:30" x14ac:dyDescent="0.25">
      <c r="E44" s="4"/>
      <c r="F44" s="4"/>
      <c r="G44" s="48">
        <f>SUM(G43:H43)</f>
        <v>6.6666666666666666E-2</v>
      </c>
      <c r="H44" s="49"/>
      <c r="I44" s="8"/>
      <c r="J44" s="8"/>
      <c r="K44" s="8"/>
    </row>
    <row r="45" spans="1:30" x14ac:dyDescent="0.25">
      <c r="G45" s="47" t="s">
        <v>5</v>
      </c>
      <c r="H45" s="47"/>
    </row>
    <row r="46" spans="1:30" x14ac:dyDescent="0.25">
      <c r="D46" s="14" t="s">
        <v>6</v>
      </c>
      <c r="E46" s="14" t="s">
        <v>7</v>
      </c>
      <c r="F46" s="14" t="s">
        <v>8</v>
      </c>
    </row>
    <row r="47" spans="1:30" x14ac:dyDescent="0.25">
      <c r="D47" s="18">
        <f>AVERAGE(E6:E35)</f>
        <v>8.5</v>
      </c>
      <c r="E47" s="17">
        <f>STDEV(E6:E35)</f>
        <v>22.306253955275444</v>
      </c>
      <c r="F47" s="17">
        <f>E47/D47</f>
        <v>2.6242651712088758</v>
      </c>
    </row>
    <row r="48" spans="1:30" x14ac:dyDescent="0.25">
      <c r="D48" s="2"/>
    </row>
    <row r="49" spans="3:4" x14ac:dyDescent="0.25">
      <c r="C49" s="15" t="s">
        <v>13</v>
      </c>
    </row>
    <row r="50" spans="3:4" x14ac:dyDescent="0.25">
      <c r="C50" s="5" t="s">
        <v>9</v>
      </c>
      <c r="D50" s="12">
        <f>I43</f>
        <v>0.1</v>
      </c>
    </row>
    <row r="51" spans="3:4" x14ac:dyDescent="0.25">
      <c r="C51" s="5" t="s">
        <v>10</v>
      </c>
      <c r="D51" s="18">
        <f>D47</f>
        <v>8.5</v>
      </c>
    </row>
    <row r="52" spans="3:4" x14ac:dyDescent="0.25">
      <c r="C52" s="5" t="s">
        <v>14</v>
      </c>
      <c r="D52" s="19">
        <f>E47</f>
        <v>22.306253955275444</v>
      </c>
    </row>
    <row r="53" spans="3:4" x14ac:dyDescent="0.25">
      <c r="C53" s="5" t="s">
        <v>12</v>
      </c>
      <c r="D53" s="16">
        <f>G44</f>
        <v>6.6666666666666666E-2</v>
      </c>
    </row>
    <row r="54" spans="3:4" x14ac:dyDescent="0.25">
      <c r="C54" s="5" t="s">
        <v>11</v>
      </c>
      <c r="D54" s="10">
        <f>D43</f>
        <v>0.8666666666666667</v>
      </c>
    </row>
  </sheetData>
  <mergeCells count="2">
    <mergeCell ref="G45:H45"/>
    <mergeCell ref="G44:H44"/>
  </mergeCells>
  <conditionalFormatting sqref="C6:D8 D5 F5:O5 E5:E33 F6:AC6 C7:AC35 AD4:AD5 A4:C5 A3:B3 D3">
    <cfRule type="cellIs" dxfId="5" priority="12" stopIfTrue="1" operator="equal">
      <formula>"Não Satisfaz"</formula>
    </cfRule>
    <cfRule type="cellIs" dxfId="4" priority="13" stopIfTrue="1" operator="equal">
      <formula>"Fraco"</formula>
    </cfRule>
  </conditionalFormatting>
  <conditionalFormatting sqref="C6:C35">
    <cfRule type="cellIs" dxfId="3" priority="112" operator="equal">
      <formula>"Excelente"</formula>
    </cfRule>
    <cfRule type="cellIs" dxfId="2" priority="113" operator="equal">
      <formula>"Satisfaz Bastante"</formula>
    </cfRule>
    <cfRule type="cellIs" dxfId="1" priority="114" operator="equal">
      <formula>"Satisfaz"</formula>
    </cfRule>
    <cfRule type="cellIs" dxfId="0" priority="115" operator="equal">
      <formula>"Não Satisfaz"</formula>
    </cfRule>
    <cfRule type="dataBar" priority="116">
      <dataBar>
        <cfvo type="min"/>
        <cfvo type="max"/>
        <color rgb="FF63C384"/>
      </dataBar>
    </cfRule>
  </conditionalFormatting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teste_1_8_2</vt:lpstr>
      <vt:lpstr>Folha1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CienTIC</dc:creator>
  <cp:lastModifiedBy>Sara Batista Moutinho</cp:lastModifiedBy>
  <dcterms:created xsi:type="dcterms:W3CDTF">2014-10-17T09:31:54Z</dcterms:created>
  <dcterms:modified xsi:type="dcterms:W3CDTF">2018-01-08T14:56:38Z</dcterms:modified>
</cp:coreProperties>
</file>